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8795" windowHeight="11760"/>
  </bookViews>
  <sheets>
    <sheet name="Hárok1" sheetId="1" r:id="rId1"/>
    <sheet name="Hárok2" sheetId="2" r:id="rId2"/>
    <sheet name="Hárok3" sheetId="3" r:id="rId3"/>
  </sheets>
  <calcPr calcId="125725"/>
</workbook>
</file>

<file path=xl/calcChain.xml><?xml version="1.0" encoding="utf-8"?>
<calcChain xmlns="http://schemas.openxmlformats.org/spreadsheetml/2006/main">
  <c r="J168" i="1"/>
  <c r="J309"/>
  <c r="J302"/>
  <c r="J290"/>
  <c r="J287"/>
  <c r="J295"/>
  <c r="J277"/>
  <c r="J266"/>
  <c r="J256"/>
  <c r="J245"/>
  <c r="J234"/>
  <c r="J228"/>
  <c r="J224"/>
  <c r="J218"/>
  <c r="J219" s="1"/>
  <c r="J206"/>
  <c r="J202"/>
  <c r="J207" s="1"/>
  <c r="J186"/>
  <c r="J182"/>
  <c r="J187" s="1"/>
  <c r="J165"/>
  <c r="J151"/>
  <c r="J135"/>
  <c r="J119"/>
  <c r="J121" s="1"/>
  <c r="J108"/>
  <c r="J103"/>
  <c r="J100"/>
  <c r="J95"/>
  <c r="J93"/>
  <c r="J89"/>
  <c r="J96" s="1"/>
  <c r="J83"/>
  <c r="J70"/>
  <c r="J63"/>
  <c r="J58"/>
  <c r="I48"/>
  <c r="J310" l="1"/>
  <c r="J136"/>
  <c r="J174"/>
  <c r="J104"/>
  <c r="J311" l="1"/>
  <c r="J27"/>
  <c r="J16"/>
  <c r="I105"/>
  <c r="K105" s="1"/>
  <c r="I155"/>
  <c r="K155" s="1"/>
  <c r="I37"/>
  <c r="K37" s="1"/>
  <c r="I33"/>
  <c r="K33" s="1"/>
  <c r="H108"/>
  <c r="H165"/>
  <c r="H174" s="1"/>
  <c r="I158"/>
  <c r="K158" s="1"/>
  <c r="H58"/>
  <c r="H71" s="1"/>
  <c r="I41"/>
  <c r="K41" s="1"/>
  <c r="I55"/>
  <c r="I214"/>
  <c r="I216"/>
  <c r="I215"/>
  <c r="I247"/>
  <c r="K247" s="1"/>
  <c r="I145"/>
  <c r="K145" s="1"/>
  <c r="I146"/>
  <c r="I26"/>
  <c r="K26" s="1"/>
  <c r="I67"/>
  <c r="K67" s="1"/>
  <c r="G287"/>
  <c r="I278"/>
  <c r="K278" s="1"/>
  <c r="D309"/>
  <c r="I309" s="1"/>
  <c r="I308"/>
  <c r="I307"/>
  <c r="I306"/>
  <c r="I305"/>
  <c r="I304"/>
  <c r="I303"/>
  <c r="D302"/>
  <c r="I302" s="1"/>
  <c r="K302" s="1"/>
  <c r="I301"/>
  <c r="I300"/>
  <c r="I299"/>
  <c r="I298"/>
  <c r="I297"/>
  <c r="K297" s="1"/>
  <c r="I296"/>
  <c r="K296" s="1"/>
  <c r="D295"/>
  <c r="I295" s="1"/>
  <c r="K295" s="1"/>
  <c r="I294"/>
  <c r="K294" s="1"/>
  <c r="I293"/>
  <c r="K293" s="1"/>
  <c r="I292"/>
  <c r="K292" s="1"/>
  <c r="I291"/>
  <c r="K291" s="1"/>
  <c r="D290"/>
  <c r="I290" s="1"/>
  <c r="K290" s="1"/>
  <c r="I289"/>
  <c r="K289" s="1"/>
  <c r="I288"/>
  <c r="F287"/>
  <c r="D287"/>
  <c r="I286"/>
  <c r="K286" s="1"/>
  <c r="I285"/>
  <c r="I284"/>
  <c r="K284" s="1"/>
  <c r="I283"/>
  <c r="I282"/>
  <c r="K282" s="1"/>
  <c r="I281"/>
  <c r="I280"/>
  <c r="I279"/>
  <c r="K279" s="1"/>
  <c r="D277"/>
  <c r="I277" s="1"/>
  <c r="K277" s="1"/>
  <c r="I276"/>
  <c r="K276" s="1"/>
  <c r="I275"/>
  <c r="K275" s="1"/>
  <c r="I274"/>
  <c r="K274" s="1"/>
  <c r="I273"/>
  <c r="K273" s="1"/>
  <c r="I272"/>
  <c r="K272" s="1"/>
  <c r="I271"/>
  <c r="K271" s="1"/>
  <c r="I270"/>
  <c r="K270" s="1"/>
  <c r="I269"/>
  <c r="K269" s="1"/>
  <c r="I268"/>
  <c r="K268" s="1"/>
  <c r="I267"/>
  <c r="K267" s="1"/>
  <c r="G266"/>
  <c r="F266"/>
  <c r="D266"/>
  <c r="I265"/>
  <c r="K265" s="1"/>
  <c r="I264"/>
  <c r="K264" s="1"/>
  <c r="I263"/>
  <c r="K263" s="1"/>
  <c r="I262"/>
  <c r="K262" s="1"/>
  <c r="I261"/>
  <c r="K261" s="1"/>
  <c r="I260"/>
  <c r="K260" s="1"/>
  <c r="I259"/>
  <c r="K259" s="1"/>
  <c r="I258"/>
  <c r="K258" s="1"/>
  <c r="I257"/>
  <c r="K257" s="1"/>
  <c r="D256"/>
  <c r="I256" s="1"/>
  <c r="K256" s="1"/>
  <c r="I255"/>
  <c r="K255" s="1"/>
  <c r="I254"/>
  <c r="K254" s="1"/>
  <c r="I253"/>
  <c r="K253" s="1"/>
  <c r="I252"/>
  <c r="I251"/>
  <c r="I250"/>
  <c r="K250" s="1"/>
  <c r="I249"/>
  <c r="K249" s="1"/>
  <c r="I248"/>
  <c r="K248" s="1"/>
  <c r="I246"/>
  <c r="K246" s="1"/>
  <c r="G245"/>
  <c r="G310" s="1"/>
  <c r="F245"/>
  <c r="F310" s="1"/>
  <c r="D245"/>
  <c r="I244"/>
  <c r="K244" s="1"/>
  <c r="I243"/>
  <c r="K243" s="1"/>
  <c r="I242"/>
  <c r="K242" s="1"/>
  <c r="I241"/>
  <c r="K241" s="1"/>
  <c r="I240"/>
  <c r="I239"/>
  <c r="K239" s="1"/>
  <c r="I238"/>
  <c r="I237"/>
  <c r="I236"/>
  <c r="K236" s="1"/>
  <c r="I235"/>
  <c r="D234"/>
  <c r="I234" s="1"/>
  <c r="K234" s="1"/>
  <c r="I233"/>
  <c r="K233" s="1"/>
  <c r="I232"/>
  <c r="K232" s="1"/>
  <c r="I231"/>
  <c r="K231" s="1"/>
  <c r="I230"/>
  <c r="K230" s="1"/>
  <c r="I229"/>
  <c r="K229" s="1"/>
  <c r="D228"/>
  <c r="I228" s="1"/>
  <c r="K228" s="1"/>
  <c r="I227"/>
  <c r="K227" s="1"/>
  <c r="I226"/>
  <c r="K226" s="1"/>
  <c r="I225"/>
  <c r="K225" s="1"/>
  <c r="D224"/>
  <c r="I224" s="1"/>
  <c r="K224" s="1"/>
  <c r="I223"/>
  <c r="K223" s="1"/>
  <c r="I222"/>
  <c r="K222" s="1"/>
  <c r="I221"/>
  <c r="K221" s="1"/>
  <c r="I220"/>
  <c r="K220" s="1"/>
  <c r="G218"/>
  <c r="G219" s="1"/>
  <c r="D218"/>
  <c r="D219" s="1"/>
  <c r="I217"/>
  <c r="K217" s="1"/>
  <c r="I213"/>
  <c r="K213" s="1"/>
  <c r="I212"/>
  <c r="I211"/>
  <c r="K211" s="1"/>
  <c r="I210"/>
  <c r="I209"/>
  <c r="I208"/>
  <c r="K208" s="1"/>
  <c r="E206"/>
  <c r="E207" s="1"/>
  <c r="D206"/>
  <c r="I205"/>
  <c r="K205" s="1"/>
  <c r="I204"/>
  <c r="I203"/>
  <c r="K203" s="1"/>
  <c r="D202"/>
  <c r="D207" s="1"/>
  <c r="I201"/>
  <c r="K201" s="1"/>
  <c r="I200"/>
  <c r="I199"/>
  <c r="K199" s="1"/>
  <c r="I198"/>
  <c r="K198" s="1"/>
  <c r="I197"/>
  <c r="K197" s="1"/>
  <c r="I196"/>
  <c r="K196" s="1"/>
  <c r="I195"/>
  <c r="K195" s="1"/>
  <c r="I194"/>
  <c r="K194" s="1"/>
  <c r="I193"/>
  <c r="K193" s="1"/>
  <c r="I192"/>
  <c r="K192" s="1"/>
  <c r="I191"/>
  <c r="K191" s="1"/>
  <c r="I190"/>
  <c r="K190" s="1"/>
  <c r="I189"/>
  <c r="K189" s="1"/>
  <c r="I188"/>
  <c r="K188" s="1"/>
  <c r="G186"/>
  <c r="G187" s="1"/>
  <c r="D186"/>
  <c r="I185"/>
  <c r="K185" s="1"/>
  <c r="I184"/>
  <c r="K184" s="1"/>
  <c r="I183"/>
  <c r="K183" s="1"/>
  <c r="D182"/>
  <c r="I182" s="1"/>
  <c r="K182" s="1"/>
  <c r="I181"/>
  <c r="K181" s="1"/>
  <c r="I180"/>
  <c r="K180" s="1"/>
  <c r="I179"/>
  <c r="K179" s="1"/>
  <c r="I178"/>
  <c r="K178" s="1"/>
  <c r="I177"/>
  <c r="K177" s="1"/>
  <c r="I176"/>
  <c r="K176" s="1"/>
  <c r="I175"/>
  <c r="K175" s="1"/>
  <c r="I173"/>
  <c r="K173" s="1"/>
  <c r="I172"/>
  <c r="K172" s="1"/>
  <c r="I171"/>
  <c r="I170"/>
  <c r="I169"/>
  <c r="K169" s="1"/>
  <c r="F168"/>
  <c r="E168"/>
  <c r="D168"/>
  <c r="I167"/>
  <c r="K167" s="1"/>
  <c r="I166"/>
  <c r="K166" s="1"/>
  <c r="G165"/>
  <c r="G174" s="1"/>
  <c r="F165"/>
  <c r="F174" s="1"/>
  <c r="E165"/>
  <c r="E174" s="1"/>
  <c r="D165"/>
  <c r="D174" s="1"/>
  <c r="I174" s="1"/>
  <c r="K174" s="1"/>
  <c r="I164"/>
  <c r="K164" s="1"/>
  <c r="I163"/>
  <c r="I162"/>
  <c r="K162" s="1"/>
  <c r="I161"/>
  <c r="I160"/>
  <c r="K160" s="1"/>
  <c r="I159"/>
  <c r="K159" s="1"/>
  <c r="I157"/>
  <c r="K157" s="1"/>
  <c r="I156"/>
  <c r="K156" s="1"/>
  <c r="I154"/>
  <c r="K154" s="1"/>
  <c r="I153"/>
  <c r="K153" s="1"/>
  <c r="I152"/>
  <c r="G151"/>
  <c r="F151"/>
  <c r="D151"/>
  <c r="I150"/>
  <c r="K150" s="1"/>
  <c r="I149"/>
  <c r="I148"/>
  <c r="I147"/>
  <c r="I144"/>
  <c r="K144" s="1"/>
  <c r="I143"/>
  <c r="I142"/>
  <c r="K142" s="1"/>
  <c r="I141"/>
  <c r="K141" s="1"/>
  <c r="I140"/>
  <c r="K140" s="1"/>
  <c r="I139"/>
  <c r="K139" s="1"/>
  <c r="I138"/>
  <c r="I137"/>
  <c r="K137" s="1"/>
  <c r="F135"/>
  <c r="F136" s="1"/>
  <c r="D135"/>
  <c r="D136" s="1"/>
  <c r="I136" s="1"/>
  <c r="K136" s="1"/>
  <c r="I134"/>
  <c r="K134" s="1"/>
  <c r="I133"/>
  <c r="K133" s="1"/>
  <c r="I132"/>
  <c r="I131"/>
  <c r="I130"/>
  <c r="I129"/>
  <c r="I128"/>
  <c r="I127"/>
  <c r="K127" s="1"/>
  <c r="I126"/>
  <c r="I125"/>
  <c r="K125" s="1"/>
  <c r="I124"/>
  <c r="K124" s="1"/>
  <c r="I123"/>
  <c r="I122"/>
  <c r="K122" s="1"/>
  <c r="G121"/>
  <c r="G311" s="1"/>
  <c r="I120"/>
  <c r="K120" s="1"/>
  <c r="D119"/>
  <c r="D121" s="1"/>
  <c r="I118"/>
  <c r="K118" s="1"/>
  <c r="I117"/>
  <c r="I116"/>
  <c r="K116" s="1"/>
  <c r="I115"/>
  <c r="K115" s="1"/>
  <c r="I114"/>
  <c r="K114" s="1"/>
  <c r="I113"/>
  <c r="K113" s="1"/>
  <c r="I112"/>
  <c r="K112" s="1"/>
  <c r="I111"/>
  <c r="I110"/>
  <c r="K110" s="1"/>
  <c r="E108"/>
  <c r="E311" s="1"/>
  <c r="D108"/>
  <c r="I107"/>
  <c r="I106"/>
  <c r="K106" s="1"/>
  <c r="D103"/>
  <c r="I103" s="1"/>
  <c r="K103" s="1"/>
  <c r="I102"/>
  <c r="K102" s="1"/>
  <c r="I101"/>
  <c r="K101" s="1"/>
  <c r="F100"/>
  <c r="F104" s="1"/>
  <c r="F311" s="1"/>
  <c r="D100"/>
  <c r="D104" s="1"/>
  <c r="I99"/>
  <c r="K99" s="1"/>
  <c r="I98"/>
  <c r="K98" s="1"/>
  <c r="I97"/>
  <c r="K97" s="1"/>
  <c r="D95"/>
  <c r="I95" s="1"/>
  <c r="I94"/>
  <c r="D93"/>
  <c r="I93" s="1"/>
  <c r="K93" s="1"/>
  <c r="I92"/>
  <c r="K92" s="1"/>
  <c r="I91"/>
  <c r="K91" s="1"/>
  <c r="I90"/>
  <c r="K90" s="1"/>
  <c r="D89"/>
  <c r="D96" s="1"/>
  <c r="I96" s="1"/>
  <c r="K96" s="1"/>
  <c r="I88"/>
  <c r="K88" s="1"/>
  <c r="I87"/>
  <c r="K87" s="1"/>
  <c r="I86"/>
  <c r="K86" s="1"/>
  <c r="I85"/>
  <c r="K85" s="1"/>
  <c r="I84"/>
  <c r="K84" s="1"/>
  <c r="D83"/>
  <c r="I83" s="1"/>
  <c r="K83" s="1"/>
  <c r="I82"/>
  <c r="K82" s="1"/>
  <c r="I81"/>
  <c r="K81" s="1"/>
  <c r="I7"/>
  <c r="K7" s="1"/>
  <c r="I8"/>
  <c r="K8" s="1"/>
  <c r="I9"/>
  <c r="K9" s="1"/>
  <c r="I10"/>
  <c r="K10" s="1"/>
  <c r="I11"/>
  <c r="K11" s="1"/>
  <c r="I12"/>
  <c r="K12" s="1"/>
  <c r="I13"/>
  <c r="K13" s="1"/>
  <c r="I14"/>
  <c r="I15"/>
  <c r="K15" s="1"/>
  <c r="D16"/>
  <c r="F16"/>
  <c r="G16"/>
  <c r="I17"/>
  <c r="K17" s="1"/>
  <c r="I18"/>
  <c r="K18" s="1"/>
  <c r="I19"/>
  <c r="K19" s="1"/>
  <c r="I20"/>
  <c r="K20" s="1"/>
  <c r="I21"/>
  <c r="K21" s="1"/>
  <c r="I22"/>
  <c r="I23"/>
  <c r="K23" s="1"/>
  <c r="I24"/>
  <c r="K24" s="1"/>
  <c r="I25"/>
  <c r="K25" s="1"/>
  <c r="D27"/>
  <c r="G27"/>
  <c r="I30"/>
  <c r="K30" s="1"/>
  <c r="I31"/>
  <c r="K31" s="1"/>
  <c r="I32"/>
  <c r="K32" s="1"/>
  <c r="I34"/>
  <c r="K34" s="1"/>
  <c r="I35"/>
  <c r="K35" s="1"/>
  <c r="I36"/>
  <c r="K36" s="1"/>
  <c r="I38"/>
  <c r="K38" s="1"/>
  <c r="I39"/>
  <c r="K39" s="1"/>
  <c r="I40"/>
  <c r="K40" s="1"/>
  <c r="I42"/>
  <c r="K42" s="1"/>
  <c r="I43"/>
  <c r="K43" s="1"/>
  <c r="I44"/>
  <c r="I45"/>
  <c r="K45" s="1"/>
  <c r="I46"/>
  <c r="I47"/>
  <c r="I49"/>
  <c r="I50"/>
  <c r="K50" s="1"/>
  <c r="I51"/>
  <c r="I52"/>
  <c r="I53"/>
  <c r="I54"/>
  <c r="I56"/>
  <c r="I57"/>
  <c r="D58"/>
  <c r="E58"/>
  <c r="G58"/>
  <c r="I59"/>
  <c r="K59" s="1"/>
  <c r="I60"/>
  <c r="I61"/>
  <c r="K61" s="1"/>
  <c r="I62"/>
  <c r="K62" s="1"/>
  <c r="D63"/>
  <c r="F63"/>
  <c r="I64"/>
  <c r="I65"/>
  <c r="K65" s="1"/>
  <c r="I66"/>
  <c r="I68"/>
  <c r="K68" s="1"/>
  <c r="I69"/>
  <c r="D70"/>
  <c r="F70"/>
  <c r="G70"/>
  <c r="E71"/>
  <c r="G71"/>
  <c r="I219" l="1"/>
  <c r="K219" s="1"/>
  <c r="I16"/>
  <c r="K16" s="1"/>
  <c r="I165"/>
  <c r="K165" s="1"/>
  <c r="K152"/>
  <c r="I245"/>
  <c r="K245" s="1"/>
  <c r="K235"/>
  <c r="I108"/>
  <c r="K108" s="1"/>
  <c r="I266"/>
  <c r="K266" s="1"/>
  <c r="J71"/>
  <c r="D71"/>
  <c r="I218"/>
  <c r="K218" s="1"/>
  <c r="H311"/>
  <c r="I58"/>
  <c r="K58" s="1"/>
  <c r="F71"/>
  <c r="I70"/>
  <c r="K70" s="1"/>
  <c r="I63"/>
  <c r="I27"/>
  <c r="K27" s="1"/>
  <c r="I151"/>
  <c r="K151" s="1"/>
  <c r="I168"/>
  <c r="K168" s="1"/>
  <c r="I206"/>
  <c r="K206" s="1"/>
  <c r="I287"/>
  <c r="K287" s="1"/>
  <c r="I186"/>
  <c r="K186" s="1"/>
  <c r="I104"/>
  <c r="K104" s="1"/>
  <c r="I89"/>
  <c r="K89" s="1"/>
  <c r="I100"/>
  <c r="K100" s="1"/>
  <c r="I119"/>
  <c r="I135"/>
  <c r="K135" s="1"/>
  <c r="D187"/>
  <c r="I187" s="1"/>
  <c r="K187" s="1"/>
  <c r="I202"/>
  <c r="D310"/>
  <c r="I310" s="1"/>
  <c r="K310" s="1"/>
  <c r="I71" l="1"/>
  <c r="K63"/>
  <c r="I121"/>
  <c r="K121" s="1"/>
  <c r="K119"/>
  <c r="I207"/>
  <c r="K207" s="1"/>
  <c r="K202"/>
  <c r="K71"/>
  <c r="D311"/>
  <c r="I311"/>
  <c r="K311" s="1"/>
</calcChain>
</file>

<file path=xl/comments1.xml><?xml version="1.0" encoding="utf-8"?>
<comments xmlns="http://schemas.openxmlformats.org/spreadsheetml/2006/main">
  <authors>
    <author>Obec</author>
  </authors>
  <commentList>
    <comment ref="E6" authorId="0">
      <text>
        <r>
          <rPr>
            <b/>
            <sz val="8"/>
            <color indexed="81"/>
            <rFont val="Tahoma"/>
            <family val="2"/>
            <charset val="238"/>
          </rPr>
          <t>Obec:</t>
        </r>
        <r>
          <rPr>
            <sz val="8"/>
            <color indexed="81"/>
            <rFont val="Tahoma"/>
            <family val="2"/>
            <charset val="238"/>
          </rPr>
          <t xml:space="preserve">
Rozpočtové opatrenie č. 1/2016 bolo uskutočnené na základe oznámení o výške poskytnutých finančných prostriedkov.</t>
        </r>
      </text>
    </comment>
    <comment ref="H6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Rozpočtové opatrenie č. 4/2016 bolo upravené na základe oznámení o výške poskytnutých finančných prostriedkov.</t>
        </r>
      </text>
    </comment>
    <comment ref="G10" authorId="0">
      <text>
        <r>
          <rPr>
            <b/>
            <sz val="8"/>
            <color indexed="81"/>
            <rFont val="Tahoma"/>
            <charset val="1"/>
          </rPr>
          <t xml:space="preserve">Obec:
</t>
        </r>
        <r>
          <rPr>
            <sz val="8"/>
            <color indexed="81"/>
            <rFont val="Tahoma"/>
            <family val="2"/>
            <charset val="238"/>
          </rPr>
          <t>Obec dosiahla vyššie príjmy ako boli rozpočtované.</t>
        </r>
      </text>
    </comment>
    <comment ref="D15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Obec:
</t>
        </r>
        <r>
          <rPr>
            <sz val="8"/>
            <color indexed="81"/>
            <rFont val="Tahoma"/>
            <family val="2"/>
            <charset val="238"/>
          </rPr>
          <t>Zvýšenie príjmov na základe zvýšenia poplatku za odvoz TKO.
FO: 56 500 €,
PO:   7 500 €.</t>
        </r>
      </text>
    </comment>
    <comment ref="G23" authorId="0">
      <text>
        <r>
          <rPr>
            <b/>
            <sz val="8"/>
            <color indexed="81"/>
            <rFont val="Tahoma"/>
            <family val="2"/>
            <charset val="238"/>
          </rPr>
          <t>Obec:</t>
        </r>
        <r>
          <rPr>
            <sz val="8"/>
            <color indexed="81"/>
            <rFont val="Tahoma"/>
            <family val="2"/>
            <charset val="238"/>
          </rPr>
          <t xml:space="preserve">
Príjem z predaja pozemku p. Kačurovi.</t>
        </r>
      </text>
    </comment>
    <comment ref="G26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vrátka DPH z kolesového nakladača PrO</t>
        </r>
      </text>
    </comment>
    <comment ref="G38" authorId="0">
      <text>
        <r>
          <rPr>
            <b/>
            <sz val="8"/>
            <color indexed="81"/>
            <rFont val="Tahoma"/>
            <family val="2"/>
            <charset val="238"/>
          </rPr>
          <t>Obec:</t>
        </r>
        <r>
          <rPr>
            <sz val="8"/>
            <color indexed="81"/>
            <rFont val="Tahoma"/>
            <family val="2"/>
            <charset val="238"/>
          </rPr>
          <t xml:space="preserve">
Na základe oznámenia o úprave výšky fin. prostriedkov.</t>
        </r>
      </text>
    </comment>
    <comment ref="G42" authorId="0">
      <text>
        <r>
          <rPr>
            <b/>
            <sz val="8"/>
            <color indexed="81"/>
            <rFont val="Tahoma"/>
            <family val="2"/>
            <charset val="238"/>
          </rPr>
          <t>Obec:</t>
        </r>
        <r>
          <rPr>
            <sz val="8"/>
            <color indexed="81"/>
            <rFont val="Tahoma"/>
            <family val="2"/>
            <charset val="238"/>
          </rPr>
          <t xml:space="preserve">
Na základe oznámenia o úprave výšky finančných prostriedkov.</t>
        </r>
      </text>
    </comment>
    <comment ref="F61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Nedočerpané prostriedky SŠ - ZŠ (r. 2015).</t>
        </r>
      </text>
    </comment>
    <comment ref="F62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Nedočerpané prostriedky SŠ - MŠ (rok 2015).</t>
        </r>
      </text>
    </comment>
    <comment ref="D65" authorId="0">
      <text>
        <r>
          <rPr>
            <b/>
            <sz val="8"/>
            <color indexed="81"/>
            <rFont val="Tahoma"/>
            <family val="2"/>
            <charset val="238"/>
          </rPr>
          <t>Odhadovaná tvorba RF (presnú sumu bude obec poznať až po spracovaní záverečného účtu za rok 2015)</t>
        </r>
        <r>
          <rPr>
            <i/>
            <sz val="8"/>
            <color indexed="81"/>
            <rFont val="Tahoma"/>
            <family val="2"/>
            <charset val="238"/>
          </rPr>
          <t xml:space="preserve">
Predpoklad tvorby RF zahŕňa položky, u ktorých je predpoklad, že do konca roka 2015 nebudú vyčerpané:
- splášková kanalizácia          48 400,00 €
- majetk.vysporiadanie MK     5 500,00 €
- výstavba MK 3. etapa        71 195,94 €
- licencia infokanál                  2 000,00 €
- vypracovanie PHSF              5 000,00 €
- prísp.- kolesový nakladač   40 000,00 €
- mraziaci dvojbox                  5 000,00 €
- ost. malé položky                 2 904,06 €
</t>
        </r>
        <r>
          <rPr>
            <b/>
            <i/>
            <sz val="8"/>
            <color indexed="81"/>
            <rFont val="Tahoma"/>
            <family val="2"/>
            <charset val="238"/>
          </rPr>
          <t>SPOLU                             180 000,00 €</t>
        </r>
      </text>
    </comment>
    <comment ref="G65" authorId="0">
      <text>
        <r>
          <rPr>
            <b/>
            <sz val="8"/>
            <color indexed="81"/>
            <rFont val="Tahoma"/>
            <charset val="1"/>
          </rPr>
          <t xml:space="preserve">Obec:
</t>
        </r>
        <r>
          <rPr>
            <sz val="8"/>
            <color indexed="81"/>
            <rFont val="Tahoma"/>
            <family val="2"/>
            <charset val="238"/>
          </rPr>
          <t xml:space="preserve">Prevod zostatku finančných operácii z roku 2015:
plán v rozpočte     180 000,00
kapitálové SŠ        104 835,38
SPOLU                   284 835,38
podľa záv.účtu   +  43 652,86
</t>
        </r>
        <r>
          <rPr>
            <b/>
            <sz val="8"/>
            <color indexed="81"/>
            <rFont val="Tahoma"/>
            <family val="2"/>
            <charset val="238"/>
          </rPr>
          <t>SPOLU                328 488,24</t>
        </r>
      </text>
    </comment>
    <comment ref="G67" authorId="0">
      <text>
        <r>
          <rPr>
            <b/>
            <sz val="8"/>
            <color indexed="81"/>
            <rFont val="Tahoma"/>
            <family val="2"/>
            <charset val="238"/>
          </rPr>
          <t>Obec:</t>
        </r>
        <r>
          <rPr>
            <sz val="8"/>
            <color indexed="81"/>
            <rFont val="Tahoma"/>
            <family val="2"/>
            <charset val="238"/>
          </rPr>
          <t xml:space="preserve">
Prostriedky stavebníkov združené v roku 2015.</t>
        </r>
      </text>
    </comment>
    <comment ref="D68" authorId="0">
      <text>
        <r>
          <rPr>
            <b/>
            <sz val="8"/>
            <color indexed="81"/>
            <rFont val="Tahoma"/>
            <family val="2"/>
            <charset val="238"/>
          </rPr>
          <t>Obec:</t>
        </r>
        <r>
          <rPr>
            <sz val="8"/>
            <color indexed="81"/>
            <rFont val="Tahoma"/>
            <family val="2"/>
            <charset val="238"/>
          </rPr>
          <t xml:space="preserve">
SŠ pravdepodobne do konca roka 2015 nebude čerpať kapitálové výdavky na rok 2015 v celkovej výške, preto je časť presunutá do rozpočtu na rok 2016.</t>
        </r>
      </text>
    </comment>
    <comment ref="F68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Kapitálové SŠ z roku 2014:     3 205,51 € </t>
        </r>
        <r>
          <rPr>
            <sz val="8"/>
            <color indexed="81"/>
            <rFont val="Tahoma"/>
            <family val="2"/>
            <charset val="238"/>
          </rPr>
          <t>(vrátené do rozpočtu obce, nepoužité)</t>
        </r>
        <r>
          <rPr>
            <b/>
            <sz val="8"/>
            <color indexed="81"/>
            <rFont val="Tahoma"/>
            <family val="2"/>
            <charset val="238"/>
          </rPr>
          <t xml:space="preserve">
Kapitálové SŠ z roku 2015:    10 000,00 € </t>
        </r>
        <r>
          <rPr>
            <sz val="8"/>
            <color indexed="81"/>
            <rFont val="Tahoma"/>
            <family val="2"/>
            <charset val="238"/>
          </rPr>
          <t xml:space="preserve">(pri zostavovaní rozpočtu sa uvažovalo, že SŠ použije 10 tis. Z kapitálov určených na rok 2015, avšak do konca roka 2015 neboli použité)
</t>
        </r>
      </text>
    </comment>
    <comment ref="G120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Dokončenie kamerového systému - nevyčerpané prostriedky z roku 2015. </t>
        </r>
      </text>
    </comment>
    <comment ref="D124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Športová ul.: 107 639,28 €
Sv. Mikuláša:   60 653,88 €
Lemeje G2:      70 206,84 €
Spolu              238 500,00 €</t>
        </r>
      </text>
    </comment>
    <comment ref="F124" authorId="0">
      <text>
        <r>
          <rPr>
            <b/>
            <sz val="8"/>
            <color indexed="81"/>
            <rFont val="Tahoma"/>
            <family val="2"/>
            <charset val="238"/>
          </rPr>
          <t>Obec:</t>
        </r>
        <r>
          <rPr>
            <sz val="8"/>
            <color indexed="81"/>
            <rFont val="Tahoma"/>
            <family val="2"/>
            <charset val="238"/>
          </rPr>
          <t xml:space="preserve">
Presun na položku: príspevok PrO - kolesový nakladač</t>
        </r>
      </text>
    </comment>
    <comment ref="G145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Vybudovanie chodníka pre chodcov od začiatku obce (od Výbornej) na Hlavnej ulici po č. domu 97.
Vysúťažená sumu na vybudovanie chodníka: 62 478,00 €
Predpokladané návýšenie (zdvihnutie kanalizačných vpústí): 17 522,00 €</t>
        </r>
      </text>
    </comment>
    <comment ref="G159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Na základe oznámenia o úprave výšky fin. prostriedkov.</t>
        </r>
      </text>
    </comment>
    <comment ref="G160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Na základe oznámenia o úprave výšky fin. prostriedkov.</t>
        </r>
      </text>
    </comment>
    <comment ref="D172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Nepoužité 2015:    91 629,87 €
podľa VZN 2016: 171 430,00 €
- istina úveru MŠ: -78 924,00 €
- úroky úveru MŠ: -10 000,00 € </t>
        </r>
      </text>
    </comment>
    <comment ref="D175" authorId="0">
      <text>
        <r>
          <rPr>
            <b/>
            <sz val="8"/>
            <color indexed="81"/>
            <rFont val="Tahoma"/>
            <family val="2"/>
            <charset val="238"/>
          </rPr>
          <t>Obec:</t>
        </r>
        <r>
          <rPr>
            <sz val="8"/>
            <color indexed="81"/>
            <rFont val="Tahoma"/>
            <family val="2"/>
            <charset val="238"/>
          </rPr>
          <t xml:space="preserve">
Z uvedeného objemu prostriedkov budú podporené nasledovné akcie:
- deň matiek,
- darčeky starým a ŤZP občanom,
- Juliáles,
- Mikuláš,
- Dobrá novina,
- Nebo na zemi,
- deň rodiny,
- odborné prednášky pre mládež.</t>
        </r>
      </text>
    </comment>
    <comment ref="G184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Nová podlaha, stoličky, ozvučenie, osvetlenie.</t>
        </r>
      </text>
    </comment>
    <comment ref="D188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Požiadavka 500</t>
        </r>
      </text>
    </comment>
    <comment ref="D189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Požiadavka 800</t>
        </r>
      </text>
    </comment>
    <comment ref="D190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Požiadavka 800</t>
        </r>
      </text>
    </comment>
    <comment ref="D191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Požiadavka 1910</t>
        </r>
      </text>
    </comment>
    <comment ref="D192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Požiadavka 1400
</t>
        </r>
      </text>
    </comment>
    <comment ref="D193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Požiadavka 500
</t>
        </r>
      </text>
    </comment>
    <comment ref="D194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Požiadavka 2900
</t>
        </r>
      </text>
    </comment>
    <comment ref="D195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Požiadavka 2800</t>
        </r>
      </text>
    </comment>
    <comment ref="D196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Požiadavka 2450
</t>
        </r>
      </text>
    </comment>
    <comment ref="D197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Požiadavka 1200</t>
        </r>
      </text>
    </comment>
    <comment ref="D198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Požiadavka 900
</t>
        </r>
      </text>
    </comment>
    <comment ref="D199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Požiadavka 6360</t>
        </r>
      </text>
    </comment>
    <comment ref="F235" authorId="0">
      <text>
        <r>
          <rPr>
            <b/>
            <sz val="8"/>
            <color indexed="81"/>
            <rFont val="Tahoma"/>
            <family val="2"/>
            <charset val="238"/>
          </rPr>
          <t>Obec:</t>
        </r>
        <r>
          <rPr>
            <sz val="8"/>
            <color indexed="81"/>
            <rFont val="Tahoma"/>
            <family val="2"/>
            <charset val="238"/>
          </rPr>
          <t xml:space="preserve">
Obstaranie informačného SMS systému.
</t>
        </r>
      </text>
    </comment>
    <comment ref="G236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Nový mobil pre starostu obce.</t>
        </r>
      </text>
    </comment>
    <comment ref="G264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bežné výdavky súvisiace s prípravou rekonštrukcie OcÚ: energetické posúdenie budovy, prípadne iné</t>
        </r>
      </text>
    </comment>
    <comment ref="G278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Úprava príspevku na základe nepoužitých prostriedkov z roku 2015:
príspevok na činnnosť                                  2680,42 €
príspevok na predĺženie vodovodnej siete       99,57 € </t>
        </r>
      </text>
    </comment>
    <comment ref="G282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Likvidácia divokých skládok v obci.</t>
        </r>
      </text>
    </comment>
    <comment ref="F284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Obec:
</t>
        </r>
        <r>
          <rPr>
            <sz val="8"/>
            <color indexed="81"/>
            <rFont val="Tahoma"/>
            <family val="2"/>
            <charset val="238"/>
          </rPr>
          <t>kúpa kolesového nakladača   39 200 €
zápožička na zaplatenie DPH 15 800 €</t>
        </r>
      </text>
    </comment>
  </commentList>
</comments>
</file>

<file path=xl/sharedStrings.xml><?xml version="1.0" encoding="utf-8"?>
<sst xmlns="http://schemas.openxmlformats.org/spreadsheetml/2006/main" count="522" uniqueCount="328">
  <si>
    <t>PRÍJMOVÁ ČASŤ</t>
  </si>
  <si>
    <t>Rozpočtové opatrenia</t>
  </si>
  <si>
    <t>Program</t>
  </si>
  <si>
    <t>Položka</t>
  </si>
  <si>
    <t>Text</t>
  </si>
  <si>
    <t>Schválený rozpočet</t>
  </si>
  <si>
    <t>Upravený rozpočet</t>
  </si>
  <si>
    <t>Podielové dane</t>
  </si>
  <si>
    <t>Daň z pozemkov</t>
  </si>
  <si>
    <t>Daň zo stavieb</t>
  </si>
  <si>
    <t>Daň z bytov</t>
  </si>
  <si>
    <t>Daň za psa</t>
  </si>
  <si>
    <t>Daň za ubytovanie</t>
  </si>
  <si>
    <t>Daň za verejné priestranstvo</t>
  </si>
  <si>
    <t>Odvoz kalu zo septika</t>
  </si>
  <si>
    <t>Poplatok za TKO</t>
  </si>
  <si>
    <t xml:space="preserve"> </t>
  </si>
  <si>
    <t xml:space="preserve">Daňové príjmy spolu </t>
  </si>
  <si>
    <t>Príjmy z prenájmu</t>
  </si>
  <si>
    <t>Administratívne poplatky</t>
  </si>
  <si>
    <t>Pokuty, penále a iné sankcie</t>
  </si>
  <si>
    <t>Poplatky z predaja tovarov a služieb</t>
  </si>
  <si>
    <t>Poplatok za znečisťovanie ovzdušia</t>
  </si>
  <si>
    <t>Predaj CP Prima banky</t>
  </si>
  <si>
    <t>Predaj pozemkov</t>
  </si>
  <si>
    <t>združené prostr.-inžinierske siete</t>
  </si>
  <si>
    <t>Úroky</t>
  </si>
  <si>
    <t xml:space="preserve">Ostatné príjmy  </t>
  </si>
  <si>
    <t>Nedaňové príjmy spolu</t>
  </si>
  <si>
    <t>zvyšovanie platov v regionálnom školstve</t>
  </si>
  <si>
    <t>cestná infraštruktúra</t>
  </si>
  <si>
    <t>stavebný úrad</t>
  </si>
  <si>
    <t>cestná doprava a poz.komu</t>
  </si>
  <si>
    <t>životné prostredie</t>
  </si>
  <si>
    <t>úsek matrík + register adries</t>
  </si>
  <si>
    <t>register obyvateľstva</t>
  </si>
  <si>
    <t>normatívne prostriedky - ZŠ</t>
  </si>
  <si>
    <t>vzdelávacie poukazy</t>
  </si>
  <si>
    <t>asistenti zdrav.postihnutí</t>
  </si>
  <si>
    <t>odchodné</t>
  </si>
  <si>
    <t>asistenti soc.znevýhodnené prostredie</t>
  </si>
  <si>
    <t>príspevok na učebnice</t>
  </si>
  <si>
    <t>príspevok na školu v prírode</t>
  </si>
  <si>
    <t>príspevok na lyžiarsky kurz</t>
  </si>
  <si>
    <t>predškolská výchova MŠ</t>
  </si>
  <si>
    <t>hmotná núdza</t>
  </si>
  <si>
    <t>školský úrad</t>
  </si>
  <si>
    <t>MOS</t>
  </si>
  <si>
    <t>Grant ERASMUS+ (mládežnícke výmeny)</t>
  </si>
  <si>
    <t>Dotácia - prevencia kriminality</t>
  </si>
  <si>
    <t>Príspevok ÚPSVaR na podporu zamestnanosti</t>
  </si>
  <si>
    <t>vojnové hroby</t>
  </si>
  <si>
    <t>Referendum, voľby</t>
  </si>
  <si>
    <t>Juliáles (Preš. samospr. kraj)</t>
  </si>
  <si>
    <t>Nadácia Pontis (údržba ihriska pod Kicorou)</t>
  </si>
  <si>
    <t>312; 322</t>
  </si>
  <si>
    <t>Dotácia - prístavba a nadstavba MŠ</t>
  </si>
  <si>
    <t>PnD - osobitný príjemca</t>
  </si>
  <si>
    <t>Granty a transfery spolu</t>
  </si>
  <si>
    <t>Vlastné príjmy  SŠ</t>
  </si>
  <si>
    <t>Úver "Rekonštrukcia a výstavba MK"</t>
  </si>
  <si>
    <t>normatívne prostriedky - ZŠ 2015</t>
  </si>
  <si>
    <t>nenormatívne 5 ročné deti - MŠ 2015</t>
  </si>
  <si>
    <t>Finančné operácie z 2014 spolu</t>
  </si>
  <si>
    <t>prevod z Rezervného fondu obce</t>
  </si>
  <si>
    <t>predpoklad prevodu z rezervného fondu</t>
  </si>
  <si>
    <t>finančné prostriedky z termínovaného vkladu</t>
  </si>
  <si>
    <t>finančné prostriedky zo združených prostr.</t>
  </si>
  <si>
    <t>kapitálové prostriedky SŠ</t>
  </si>
  <si>
    <t>finančné operácie-ŤZP z Juliálesu 2013</t>
  </si>
  <si>
    <t>Finančné operácie spolu</t>
  </si>
  <si>
    <t>BEŽNÉ PRÍJMY SPOLU</t>
  </si>
  <si>
    <t>(sumy sú uvádzané v €)</t>
  </si>
  <si>
    <t>VÝDAVKOVÁ ČASŤ</t>
  </si>
  <si>
    <t>O1</t>
  </si>
  <si>
    <t>Členstvo v združeniach</t>
  </si>
  <si>
    <t>O2</t>
  </si>
  <si>
    <t>Audity indiv. + konsolid. účt. závierky</t>
  </si>
  <si>
    <t>č.1</t>
  </si>
  <si>
    <t>OO1</t>
  </si>
  <si>
    <t>Plánovanie, manažment a kontrola</t>
  </si>
  <si>
    <t>Časopis Lendak</t>
  </si>
  <si>
    <t>WEB stránka obce</t>
  </si>
  <si>
    <t>WEB stránka - odvody</t>
  </si>
  <si>
    <t>Úradná tabuľa obce a vývesky</t>
  </si>
  <si>
    <t>Podprogram</t>
  </si>
  <si>
    <t>Propagácia a prezentácia obce</t>
  </si>
  <si>
    <t>Kronika - kancelárske potreby</t>
  </si>
  <si>
    <t>Kronika - odmena</t>
  </si>
  <si>
    <t>Kronika - odvody</t>
  </si>
  <si>
    <t>Kronika obce Lendak</t>
  </si>
  <si>
    <t>O3</t>
  </si>
  <si>
    <t>Knižnica</t>
  </si>
  <si>
    <t>Obecná knižnica</t>
  </si>
  <si>
    <t>č.2</t>
  </si>
  <si>
    <t>OO2</t>
  </si>
  <si>
    <t>Propagácia a marketing</t>
  </si>
  <si>
    <t>Poslanci odmena</t>
  </si>
  <si>
    <t>Poslanci odvody</t>
  </si>
  <si>
    <t>Komisia PHSR: odmena a odvody</t>
  </si>
  <si>
    <t>Zasadnutia orgánov obce</t>
  </si>
  <si>
    <t>Školenia,kurzy,semináre,porady</t>
  </si>
  <si>
    <t>Cestovné náhrady</t>
  </si>
  <si>
    <t>Vzdelávanie zamestnancov obce</t>
  </si>
  <si>
    <t>č. 3</t>
  </si>
  <si>
    <t>OO3</t>
  </si>
  <si>
    <t>Interné služby obce</t>
  </si>
  <si>
    <t>Činnosť matriky a evidencie obyvateľov</t>
  </si>
  <si>
    <t>O4</t>
  </si>
  <si>
    <t>Činnosť stavebného úradu</t>
  </si>
  <si>
    <t>O6</t>
  </si>
  <si>
    <t>Referendum/voľby</t>
  </si>
  <si>
    <t>č. 4</t>
  </si>
  <si>
    <t>OO4</t>
  </si>
  <si>
    <t>Služby občanom</t>
  </si>
  <si>
    <t>lekárnička</t>
  </si>
  <si>
    <t>Protizásahové obleky</t>
  </si>
  <si>
    <t>údržba požiar. techniky</t>
  </si>
  <si>
    <t>Pohonné hmoty - Požiarna ochrana</t>
  </si>
  <si>
    <t>Zákonné poistenie-Požiarna ochrana</t>
  </si>
  <si>
    <t>Dobrovoľný hasičský zbor - uniformy</t>
  </si>
  <si>
    <t>Školenia, kurzy, semináre, SIM karta</t>
  </si>
  <si>
    <t>DHZ-striekačka PS-12 TAZ 1840 cm T3</t>
  </si>
  <si>
    <t>STK,emisná</t>
  </si>
  <si>
    <t>Ochrana pred požiarmi</t>
  </si>
  <si>
    <t>č. 5</t>
  </si>
  <si>
    <t>OO5</t>
  </si>
  <si>
    <t>Bezpečnosť, právo a poriadok</t>
  </si>
  <si>
    <t>odpadkové koše - (v obci)</t>
  </si>
  <si>
    <t xml:space="preserve">znalecký posudok </t>
  </si>
  <si>
    <t>Výstavba - rozširenie kanalizácie (a ČOV)</t>
  </si>
  <si>
    <t>Rekonštukcia ČOV</t>
  </si>
  <si>
    <t>nájom - želiarska spoločnosť</t>
  </si>
  <si>
    <t>PD rozšírenie kanalizácie</t>
  </si>
  <si>
    <t>PD a poreal. zameranie ČOV</t>
  </si>
  <si>
    <t>údržba - preplach potrubia Mlynská</t>
  </si>
  <si>
    <t>vypracovanie MS+žiad.o rozšírenie (kanalizácia)</t>
  </si>
  <si>
    <t>odmena - súťaž</t>
  </si>
  <si>
    <t xml:space="preserve">Dohoda s ÚPSVaR (prac.pri likvidácii odpadu) OBEC </t>
  </si>
  <si>
    <t>Dohoda s ÚPSVaR (prac.pri likvidácii odpadu) ÚPSVaR</t>
  </si>
  <si>
    <t>Zvoz a odvoz odpadu</t>
  </si>
  <si>
    <t>č. 6</t>
  </si>
  <si>
    <t>OO6</t>
  </si>
  <si>
    <t>Odpadové hospodárstvo</t>
  </si>
  <si>
    <t>Majetkoprávne vysporiadanie MK</t>
  </si>
  <si>
    <t>Výstavba MK</t>
  </si>
  <si>
    <t>Výstavba MK-3.etapa</t>
  </si>
  <si>
    <t>Obstaranie nového územného plánu obce</t>
  </si>
  <si>
    <t>Chodník - vodorovné dopr. značenie</t>
  </si>
  <si>
    <t>Údržba MK - zemné práce + navážka štrku</t>
  </si>
  <si>
    <t>Údržba MK</t>
  </si>
  <si>
    <t>MK - odvodnenie</t>
  </si>
  <si>
    <t>Realizácia chodník na Hlavnej ul.</t>
  </si>
  <si>
    <t>PD na MK Jarná (v r. 2014: polohopis,výškopis)</t>
  </si>
  <si>
    <t>dopravné značenie OcÚ</t>
  </si>
  <si>
    <t>Výstavba a oplotenie cintorína (príspevok)</t>
  </si>
  <si>
    <t>Premostenie Mlynská - Lemeje (príspevok)</t>
  </si>
  <si>
    <t>č. 7</t>
  </si>
  <si>
    <t>OO7</t>
  </si>
  <si>
    <t>Pozemné komunikácie</t>
  </si>
  <si>
    <t>bez RK</t>
  </si>
  <si>
    <t>Spojená škola - normatív 2016</t>
  </si>
  <si>
    <t>normatívne presun  z 2015</t>
  </si>
  <si>
    <t>ZŠ vzdel. Poukazy</t>
  </si>
  <si>
    <t>ZŠ asistent učiteľa</t>
  </si>
  <si>
    <t>ZŠ asistent učiteľa - soc. znevýhod.prostr.</t>
  </si>
  <si>
    <t>Originálne kompetencie-CVČ (príspevok)</t>
  </si>
  <si>
    <t xml:space="preserve">Originálne kompetencie </t>
  </si>
  <si>
    <t>8. trieda MŠ - bežné</t>
  </si>
  <si>
    <t>vlastné príjmy SŠ</t>
  </si>
  <si>
    <t xml:space="preserve">Spojená škola  </t>
  </si>
  <si>
    <t>Materská škola- prenesený výkon</t>
  </si>
  <si>
    <t>MŠ-presun z 2015 prenesený výkon</t>
  </si>
  <si>
    <t>Materská škola so školskou jedálňou</t>
  </si>
  <si>
    <t>Kapitálové Spojená škola 2013</t>
  </si>
  <si>
    <t>Kapitálové Spojená škola 2014</t>
  </si>
  <si>
    <t>Kapitálové Spojená škola 2015, 2016</t>
  </si>
  <si>
    <t>O5</t>
  </si>
  <si>
    <t>Školský úrad</t>
  </si>
  <si>
    <t>č. 8</t>
  </si>
  <si>
    <t>Vzdelávanie</t>
  </si>
  <si>
    <t>Repre-kultúra</t>
  </si>
  <si>
    <t>Licencia infokanál</t>
  </si>
  <si>
    <t>Výmenné pobyty mládeže</t>
  </si>
  <si>
    <t>Všeobecný materiál</t>
  </si>
  <si>
    <t>Vybavenie kancelárie - police</t>
  </si>
  <si>
    <t>Údržba kultúra + MR (ústredňa,stĺpy)</t>
  </si>
  <si>
    <t>Údržba informačných technológií-infotext</t>
  </si>
  <si>
    <t>Podpora kultúrnych podujatí</t>
  </si>
  <si>
    <t>Elektrická energia, plyn/kino</t>
  </si>
  <si>
    <t>Údržba kino</t>
  </si>
  <si>
    <t>Údržba KD vo Dvore na základe zmluvy</t>
  </si>
  <si>
    <t>Kultúrny dom vo Dvore</t>
  </si>
  <si>
    <t>č. 9</t>
  </si>
  <si>
    <t>OO9</t>
  </si>
  <si>
    <t xml:space="preserve">Kultúra </t>
  </si>
  <si>
    <t>Kruciáta</t>
  </si>
  <si>
    <t>Slovenský orol</t>
  </si>
  <si>
    <t>Združenie Mariánskej mládeže</t>
  </si>
  <si>
    <t>Múzeum ľudovej kultúry</t>
  </si>
  <si>
    <t>Šachový klub</t>
  </si>
  <si>
    <t>OZ Kicora</t>
  </si>
  <si>
    <t>Folk. skupina Kicora</t>
  </si>
  <si>
    <t>Erko</t>
  </si>
  <si>
    <t>Futbalový klub</t>
  </si>
  <si>
    <t>Konské záprahy - Nebus</t>
  </si>
  <si>
    <t>Konské záprahy - Neupauer</t>
  </si>
  <si>
    <t>Dobrovoľný hasičský zbor</t>
  </si>
  <si>
    <t>Život ako dar</t>
  </si>
  <si>
    <t>Únia nevidiacich</t>
  </si>
  <si>
    <t>Dotácie z rozpočtu obce</t>
  </si>
  <si>
    <t>Transfer CVČ Spišská Stará Ves</t>
  </si>
  <si>
    <t>Príspevok Rím.-kat. cirkev Lendak</t>
  </si>
  <si>
    <t>Opatrovateľská služba</t>
  </si>
  <si>
    <t>Príspevky</t>
  </si>
  <si>
    <t>č. 10</t>
  </si>
  <si>
    <t>O10</t>
  </si>
  <si>
    <t>Dotácie a príspevky</t>
  </si>
  <si>
    <t>Elektrická energia-VO</t>
  </si>
  <si>
    <t>Kábel TKR</t>
  </si>
  <si>
    <t>Údržba MR</t>
  </si>
  <si>
    <t>Prekládka stĺpov el. vedenia a VO</t>
  </si>
  <si>
    <t>Výstavba detského ihriska</t>
  </si>
  <si>
    <t>Verejné osvetlenie - Jarná ulica</t>
  </si>
  <si>
    <t>x</t>
  </si>
  <si>
    <t>č. 11</t>
  </si>
  <si>
    <t>O11</t>
  </si>
  <si>
    <t>Prostredie pre život</t>
  </si>
  <si>
    <t>mzdové náklady OcÚ</t>
  </si>
  <si>
    <t>starosta</t>
  </si>
  <si>
    <t>hlavný kontrolór</t>
  </si>
  <si>
    <t>náhrady príjmu</t>
  </si>
  <si>
    <t>odvody OcÚ</t>
  </si>
  <si>
    <t>odvody starosta</t>
  </si>
  <si>
    <t>odvody hl. kontrolór</t>
  </si>
  <si>
    <t>odvody spolu</t>
  </si>
  <si>
    <t>Elektrická energia</t>
  </si>
  <si>
    <t>Plyn</t>
  </si>
  <si>
    <t>Poštovné</t>
  </si>
  <si>
    <t>Telekomunikačné služby</t>
  </si>
  <si>
    <t>Koncesionárske poplatky</t>
  </si>
  <si>
    <t>Výpočtová technika</t>
  </si>
  <si>
    <t>Telekomunikačná technika</t>
  </si>
  <si>
    <t>Nákup plyn. kotlov</t>
  </si>
  <si>
    <t>Vozík (cintorín)</t>
  </si>
  <si>
    <t>Dotácia - vojnové hroby</t>
  </si>
  <si>
    <t>Knihy, tlač, publikácie</t>
  </si>
  <si>
    <t>Pracovné odevy, obuv</t>
  </si>
  <si>
    <t>Reprezentačné</t>
  </si>
  <si>
    <t>isamospráva - internet, ASU</t>
  </si>
  <si>
    <t>Náklady na auto</t>
  </si>
  <si>
    <t>Údržba výpočtovej techniky</t>
  </si>
  <si>
    <t>Údržba prev. strojov</t>
  </si>
  <si>
    <t>Údržba budovy OcÚ, zdr. stredisko</t>
  </si>
  <si>
    <t>Údržba - okolie kostola</t>
  </si>
  <si>
    <t>Dotácia cestná infraštruktúra</t>
  </si>
  <si>
    <t>z toho úprava Pod Kicorou</t>
  </si>
  <si>
    <t>PD rekonštrukcia budovy OcÚ</t>
  </si>
  <si>
    <r>
      <t>Rekonštrukcia budovy OcÚ -</t>
    </r>
    <r>
      <rPr>
        <b/>
        <sz val="10"/>
        <rFont val="Times New Roman"/>
        <family val="1"/>
        <charset val="238"/>
      </rPr>
      <t xml:space="preserve"> spoluúčasť</t>
    </r>
  </si>
  <si>
    <t>Bezpečnostný projekt databázy OcÚ</t>
  </si>
  <si>
    <t>inzercia - výberové konania</t>
  </si>
  <si>
    <t>Verejné obstarávanie</t>
  </si>
  <si>
    <t>Vypracovanie plánu PHSR</t>
  </si>
  <si>
    <t>Revízie zariadení</t>
  </si>
  <si>
    <t>Poplatok Telecom</t>
  </si>
  <si>
    <t>Poradenstvo NFP - eurofondy</t>
  </si>
  <si>
    <t>Právnické služby</t>
  </si>
  <si>
    <t>Geodetické práce</t>
  </si>
  <si>
    <t>Nájomné PUS</t>
  </si>
  <si>
    <t>Daň z nehnuteľností</t>
  </si>
  <si>
    <t>Poplatky a odvody</t>
  </si>
  <si>
    <t>SOZA, Slovgram</t>
  </si>
  <si>
    <t>Stravovanie</t>
  </si>
  <si>
    <t>Poistenie majetku obce</t>
  </si>
  <si>
    <t>Sociálny fond - tvorba</t>
  </si>
  <si>
    <t>Kolky</t>
  </si>
  <si>
    <t>Dohody o vykonaní práce</t>
  </si>
  <si>
    <t>Posudky - opatrovateľská služba</t>
  </si>
  <si>
    <t>príspevok na činnosť</t>
  </si>
  <si>
    <t>príspevok na TKO</t>
  </si>
  <si>
    <t>príspevok - zábradlie ul.Potočná (MĽK)</t>
  </si>
  <si>
    <t>príspevok - protipožiarne označenie</t>
  </si>
  <si>
    <t>príspevok - predĺženie vodovodnej siete</t>
  </si>
  <si>
    <t>príspevok - kolesový nakladač</t>
  </si>
  <si>
    <t>príspevok - výstavba budovy PrO</t>
  </si>
  <si>
    <t>príspevok - spevnenie krajnice</t>
  </si>
  <si>
    <t>Prevadzkáreň obce spolu</t>
  </si>
  <si>
    <t>nákup pozemkov</t>
  </si>
  <si>
    <t xml:space="preserve">mraziaci dvojbox </t>
  </si>
  <si>
    <t>istina úveru  MŠ</t>
  </si>
  <si>
    <t>úroky z úveru MŠ</t>
  </si>
  <si>
    <t>istina úveru MK</t>
  </si>
  <si>
    <t>úroky z úveru na MK</t>
  </si>
  <si>
    <t xml:space="preserve"> x</t>
  </si>
  <si>
    <t xml:space="preserve">Potok Gendreje </t>
  </si>
  <si>
    <t xml:space="preserve">GP na MK </t>
  </si>
  <si>
    <t xml:space="preserve">PD na MK  </t>
  </si>
  <si>
    <t xml:space="preserve">Vytýčenie NN Poľná </t>
  </si>
  <si>
    <t>Posúdenie PD - MK Predná hora</t>
  </si>
  <si>
    <t>Znalecký posudok-zámena pozemkov (Sp.Belá)</t>
  </si>
  <si>
    <t>posúdenie IBV - Lemeje</t>
  </si>
  <si>
    <t>osobitný príjemca PnD</t>
  </si>
  <si>
    <t>vrátenie preplatku z nájmu (MUDr.Janíková)</t>
  </si>
  <si>
    <t>voľby NRSR</t>
  </si>
  <si>
    <t>č. 12</t>
  </si>
  <si>
    <t>Podporná činnosť</t>
  </si>
  <si>
    <t>VÝDAVKY SPOLU</t>
  </si>
  <si>
    <t xml:space="preserve">Vypracovala: Ing. Andrea Halčinová </t>
  </si>
  <si>
    <t>Pavel Hudáček</t>
  </si>
  <si>
    <t>starosta obce</t>
  </si>
  <si>
    <t>Kamerový system</t>
  </si>
  <si>
    <t>Dotácia prístavba MŠ (vrátka)</t>
  </si>
  <si>
    <t>príspevok - likvidácia divokých skládok</t>
  </si>
  <si>
    <t>Oprava chodníka na Hlavnej ul.</t>
  </si>
  <si>
    <t>Multifunkčné ihrisko Dvor (rekonštrukcia)</t>
  </si>
  <si>
    <t>Multifunkčné ihrisko Dvor (proj.dokumentácia)</t>
  </si>
  <si>
    <t>Multifunkčné ihrisko Dvor (údržba)</t>
  </si>
  <si>
    <t>Dotácia PSK na osvetlenie multif.ihriska</t>
  </si>
  <si>
    <t>Čerpanie k 30.06.2016</t>
  </si>
  <si>
    <t>% plnenia k 30.06.2016</t>
  </si>
  <si>
    <t>Dotácia - požiarna ochrana</t>
  </si>
  <si>
    <t>?</t>
  </si>
  <si>
    <t>WEB stránka - mzda</t>
  </si>
  <si>
    <t>610,620,630</t>
  </si>
  <si>
    <t>Splášková kanalizácia (dopr.značenie)</t>
  </si>
  <si>
    <t>Ostatné špeciálne služby (rekonšt. OcÚ+iné)</t>
  </si>
  <si>
    <t xml:space="preserve">vybavenie PO (špec. technika) z dotácie </t>
  </si>
  <si>
    <t>Hospodárenie Obce Lendak za 1. polrok 2016</t>
  </si>
</sst>
</file>

<file path=xl/styles.xml><?xml version="1.0" encoding="utf-8"?>
<styleSheet xmlns="http://schemas.openxmlformats.org/spreadsheetml/2006/main">
  <numFmts count="1">
    <numFmt numFmtId="164" formatCode="0.000"/>
  </numFmts>
  <fonts count="20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charset val="1"/>
    </font>
    <font>
      <sz val="8"/>
      <color indexed="81"/>
      <name val="Tahoma"/>
      <charset val="1"/>
    </font>
    <font>
      <i/>
      <sz val="8"/>
      <color indexed="81"/>
      <name val="Tahoma"/>
      <family val="2"/>
      <charset val="238"/>
    </font>
    <font>
      <b/>
      <i/>
      <sz val="8"/>
      <color indexed="81"/>
      <name val="Tahoma"/>
      <family val="2"/>
      <charset val="238"/>
    </font>
    <font>
      <b/>
      <sz val="20"/>
      <color theme="1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55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5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8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8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Border="1" applyAlignment="1">
      <alignment horizontal="center"/>
    </xf>
    <xf numFmtId="0" fontId="4" fillId="0" borderId="0" xfId="0" applyFont="1" applyBorder="1"/>
    <xf numFmtId="0" fontId="6" fillId="2" borderId="2" xfId="1" applyFont="1" applyFill="1" applyBorder="1"/>
    <xf numFmtId="0" fontId="6" fillId="2" borderId="3" xfId="1" applyFont="1" applyFill="1" applyBorder="1"/>
    <xf numFmtId="0" fontId="6" fillId="2" borderId="3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0" fontId="8" fillId="3" borderId="6" xfId="1" applyFont="1" applyFill="1" applyBorder="1"/>
    <xf numFmtId="0" fontId="8" fillId="4" borderId="7" xfId="1" applyFont="1" applyFill="1" applyBorder="1"/>
    <xf numFmtId="2" fontId="4" fillId="3" borderId="7" xfId="0" applyNumberFormat="1" applyFont="1" applyFill="1" applyBorder="1"/>
    <xf numFmtId="2" fontId="4" fillId="3" borderId="8" xfId="0" applyNumberFormat="1" applyFont="1" applyFill="1" applyBorder="1"/>
    <xf numFmtId="2" fontId="4" fillId="0" borderId="9" xfId="0" applyNumberFormat="1" applyFont="1" applyBorder="1"/>
    <xf numFmtId="0" fontId="8" fillId="0" borderId="10" xfId="1" applyFont="1" applyBorder="1"/>
    <xf numFmtId="2" fontId="4" fillId="0" borderId="10" xfId="0" applyNumberFormat="1" applyFont="1" applyBorder="1"/>
    <xf numFmtId="2" fontId="4" fillId="0" borderId="1" xfId="0" applyNumberFormat="1" applyFont="1" applyBorder="1"/>
    <xf numFmtId="2" fontId="4" fillId="3" borderId="10" xfId="0" applyNumberFormat="1" applyFont="1" applyFill="1" applyBorder="1"/>
    <xf numFmtId="0" fontId="6" fillId="5" borderId="10" xfId="1" applyFont="1" applyFill="1" applyBorder="1"/>
    <xf numFmtId="0" fontId="6" fillId="6" borderId="10" xfId="1" applyFont="1" applyFill="1" applyBorder="1"/>
    <xf numFmtId="2" fontId="7" fillId="5" borderId="10" xfId="0" applyNumberFormat="1" applyFont="1" applyFill="1" applyBorder="1"/>
    <xf numFmtId="2" fontId="7" fillId="5" borderId="1" xfId="0" applyNumberFormat="1" applyFont="1" applyFill="1" applyBorder="1"/>
    <xf numFmtId="0" fontId="6" fillId="3" borderId="10" xfId="1" applyFont="1" applyFill="1" applyBorder="1"/>
    <xf numFmtId="0" fontId="8" fillId="3" borderId="10" xfId="1" applyFont="1" applyFill="1" applyBorder="1"/>
    <xf numFmtId="0" fontId="4" fillId="3" borderId="10" xfId="0" applyFont="1" applyFill="1" applyBorder="1"/>
    <xf numFmtId="2" fontId="4" fillId="3" borderId="1" xfId="0" applyNumberFormat="1" applyFont="1" applyFill="1" applyBorder="1"/>
    <xf numFmtId="0" fontId="8" fillId="4" borderId="10" xfId="1" applyFont="1" applyFill="1" applyBorder="1"/>
    <xf numFmtId="0" fontId="8" fillId="7" borderId="10" xfId="1" applyFont="1" applyFill="1" applyBorder="1"/>
    <xf numFmtId="0" fontId="8" fillId="8" borderId="10" xfId="1" applyFont="1" applyFill="1" applyBorder="1"/>
    <xf numFmtId="0" fontId="4" fillId="0" borderId="10" xfId="0" applyFont="1" applyBorder="1"/>
    <xf numFmtId="0" fontId="4" fillId="0" borderId="1" xfId="0" applyFont="1" applyBorder="1"/>
    <xf numFmtId="0" fontId="7" fillId="5" borderId="10" xfId="0" applyFont="1" applyFill="1" applyBorder="1"/>
    <xf numFmtId="0" fontId="7" fillId="5" borderId="1" xfId="0" applyFont="1" applyFill="1" applyBorder="1"/>
    <xf numFmtId="0" fontId="4" fillId="3" borderId="1" xfId="0" applyFont="1" applyFill="1" applyBorder="1"/>
    <xf numFmtId="0" fontId="6" fillId="7" borderId="10" xfId="1" applyFont="1" applyFill="1" applyBorder="1"/>
    <xf numFmtId="0" fontId="6" fillId="5" borderId="11" xfId="1" applyFont="1" applyFill="1" applyBorder="1"/>
    <xf numFmtId="0" fontId="6" fillId="6" borderId="11" xfId="1" applyFont="1" applyFill="1" applyBorder="1"/>
    <xf numFmtId="2" fontId="7" fillId="5" borderId="11" xfId="0" applyNumberFormat="1" applyFont="1" applyFill="1" applyBorder="1"/>
    <xf numFmtId="2" fontId="7" fillId="5" borderId="12" xfId="0" applyNumberFormat="1" applyFont="1" applyFill="1" applyBorder="1"/>
    <xf numFmtId="2" fontId="7" fillId="2" borderId="3" xfId="0" applyNumberFormat="1" applyFont="1" applyFill="1" applyBorder="1"/>
    <xf numFmtId="2" fontId="7" fillId="2" borderId="13" xfId="0" applyNumberFormat="1" applyFont="1" applyFill="1" applyBorder="1"/>
    <xf numFmtId="0" fontId="4" fillId="0" borderId="0" xfId="0" applyFont="1"/>
    <xf numFmtId="0" fontId="7" fillId="0" borderId="0" xfId="0" applyFont="1"/>
    <xf numFmtId="0" fontId="4" fillId="0" borderId="0" xfId="0" applyFont="1" applyBorder="1" applyAlignment="1">
      <alignment horizontal="center"/>
    </xf>
    <xf numFmtId="14" fontId="7" fillId="2" borderId="4" xfId="0" applyNumberFormat="1" applyFont="1" applyFill="1" applyBorder="1" applyAlignment="1">
      <alignment horizontal="center"/>
    </xf>
    <xf numFmtId="14" fontId="7" fillId="2" borderId="5" xfId="0" applyNumberFormat="1" applyFont="1" applyFill="1" applyBorder="1" applyAlignment="1">
      <alignment horizontal="center"/>
    </xf>
    <xf numFmtId="0" fontId="8" fillId="0" borderId="9" xfId="1" applyFont="1" applyBorder="1"/>
    <xf numFmtId="0" fontId="4" fillId="0" borderId="9" xfId="0" applyFont="1" applyBorder="1"/>
    <xf numFmtId="0" fontId="4" fillId="0" borderId="14" xfId="0" applyFont="1" applyBorder="1"/>
    <xf numFmtId="0" fontId="16" fillId="9" borderId="10" xfId="1" applyFont="1" applyFill="1" applyBorder="1"/>
    <xf numFmtId="2" fontId="17" fillId="9" borderId="10" xfId="0" applyNumberFormat="1" applyFont="1" applyFill="1" applyBorder="1"/>
    <xf numFmtId="2" fontId="17" fillId="9" borderId="1" xfId="0" applyNumberFormat="1" applyFont="1" applyFill="1" applyBorder="1"/>
    <xf numFmtId="0" fontId="8" fillId="0" borderId="10" xfId="1" applyFont="1" applyFill="1" applyBorder="1"/>
    <xf numFmtId="0" fontId="8" fillId="0" borderId="10" xfId="0" applyFont="1" applyBorder="1"/>
    <xf numFmtId="164" fontId="8" fillId="0" borderId="10" xfId="1" applyNumberFormat="1" applyFont="1" applyBorder="1"/>
    <xf numFmtId="0" fontId="18" fillId="3" borderId="10" xfId="1" applyFont="1" applyFill="1" applyBorder="1"/>
    <xf numFmtId="0" fontId="17" fillId="9" borderId="10" xfId="0" applyFont="1" applyFill="1" applyBorder="1"/>
    <xf numFmtId="0" fontId="17" fillId="9" borderId="1" xfId="0" applyFont="1" applyFill="1" applyBorder="1"/>
    <xf numFmtId="0" fontId="6" fillId="4" borderId="10" xfId="1" applyFont="1" applyFill="1" applyBorder="1"/>
    <xf numFmtId="0" fontId="8" fillId="9" borderId="10" xfId="1" applyFont="1" applyFill="1" applyBorder="1"/>
    <xf numFmtId="0" fontId="8" fillId="0" borderId="10" xfId="1" applyFont="1" applyBorder="1" applyAlignment="1">
      <alignment horizontal="left"/>
    </xf>
    <xf numFmtId="0" fontId="18" fillId="0" borderId="10" xfId="1" applyFont="1" applyBorder="1"/>
    <xf numFmtId="0" fontId="16" fillId="9" borderId="10" xfId="0" applyFont="1" applyFill="1" applyBorder="1"/>
    <xf numFmtId="0" fontId="7" fillId="2" borderId="18" xfId="0" applyFont="1" applyFill="1" applyBorder="1" applyAlignment="1">
      <alignment wrapText="1"/>
    </xf>
    <xf numFmtId="0" fontId="7" fillId="2" borderId="19" xfId="0" applyFont="1" applyFill="1" applyBorder="1" applyAlignment="1">
      <alignment wrapText="1"/>
    </xf>
    <xf numFmtId="0" fontId="4" fillId="2" borderId="19" xfId="0" applyFont="1" applyFill="1" applyBorder="1" applyAlignment="1">
      <alignment wrapText="1"/>
    </xf>
    <xf numFmtId="2" fontId="7" fillId="2" borderId="10" xfId="0" applyNumberFormat="1" applyFont="1" applyFill="1" applyBorder="1"/>
    <xf numFmtId="0" fontId="0" fillId="3" borderId="0" xfId="0" applyFont="1" applyFill="1"/>
    <xf numFmtId="14" fontId="6" fillId="2" borderId="4" xfId="0" applyNumberFormat="1" applyFont="1" applyFill="1" applyBorder="1" applyAlignment="1">
      <alignment horizontal="center"/>
    </xf>
    <xf numFmtId="14" fontId="6" fillId="2" borderId="5" xfId="0" applyNumberFormat="1" applyFont="1" applyFill="1" applyBorder="1" applyAlignment="1">
      <alignment horizontal="center"/>
    </xf>
    <xf numFmtId="0" fontId="8" fillId="3" borderId="10" xfId="0" applyFont="1" applyFill="1" applyBorder="1"/>
    <xf numFmtId="0" fontId="18" fillId="3" borderId="10" xfId="0" applyFont="1" applyFill="1" applyBorder="1"/>
    <xf numFmtId="2" fontId="18" fillId="3" borderId="10" xfId="0" applyNumberFormat="1" applyFont="1" applyFill="1" applyBorder="1"/>
    <xf numFmtId="2" fontId="18" fillId="3" borderId="1" xfId="0" applyNumberFormat="1" applyFont="1" applyFill="1" applyBorder="1"/>
    <xf numFmtId="2" fontId="0" fillId="0" borderId="0" xfId="0" applyNumberFormat="1"/>
    <xf numFmtId="0" fontId="19" fillId="10" borderId="15" xfId="1" applyFont="1" applyFill="1" applyBorder="1"/>
    <xf numFmtId="0" fontId="19" fillId="10" borderId="16" xfId="1" applyFont="1" applyFill="1" applyBorder="1"/>
    <xf numFmtId="0" fontId="19" fillId="10" borderId="17" xfId="1" applyFont="1" applyFill="1" applyBorder="1"/>
    <xf numFmtId="0" fontId="7" fillId="2" borderId="15" xfId="0" applyFont="1" applyFill="1" applyBorder="1" applyAlignment="1">
      <alignment horizontal="left"/>
    </xf>
    <xf numFmtId="0" fontId="7" fillId="2" borderId="16" xfId="0" applyFont="1" applyFill="1" applyBorder="1" applyAlignment="1">
      <alignment horizontal="left"/>
    </xf>
    <xf numFmtId="0" fontId="7" fillId="2" borderId="17" xfId="0" applyFont="1" applyFill="1" applyBorder="1" applyAlignment="1">
      <alignment horizontal="left"/>
    </xf>
    <xf numFmtId="0" fontId="1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/>
    </xf>
  </cellXfs>
  <cellStyles count="2">
    <cellStyle name="Excel Built-in Normal" xfId="1"/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1</xdr:col>
      <xdr:colOff>0</xdr:colOff>
      <xdr:row>3</xdr:row>
      <xdr:rowOff>152400</xdr:rowOff>
    </xdr:to>
    <xdr:pic>
      <xdr:nvPicPr>
        <xdr:cNvPr id="2" name="Obrázok 1" descr="Lend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6096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15"/>
  <sheetViews>
    <sheetView tabSelected="1" workbookViewId="0">
      <selection activeCell="F4" sqref="F4"/>
    </sheetView>
  </sheetViews>
  <sheetFormatPr defaultRowHeight="15"/>
  <cols>
    <col min="3" max="3" width="36.85546875" bestFit="1" customWidth="1"/>
    <col min="4" max="4" width="10.42578125" bestFit="1" customWidth="1"/>
    <col min="5" max="7" width="9.85546875" bestFit="1" customWidth="1"/>
    <col min="8" max="8" width="9.85546875" customWidth="1"/>
    <col min="9" max="9" width="10.42578125" bestFit="1" customWidth="1"/>
    <col min="10" max="10" width="11" style="42" customWidth="1"/>
    <col min="11" max="11" width="10.28515625" style="42" customWidth="1"/>
    <col min="13" max="13" width="11.5703125" bestFit="1" customWidth="1"/>
  </cols>
  <sheetData>
    <row r="1" spans="1:11" ht="25.5">
      <c r="B1" s="82" t="s">
        <v>327</v>
      </c>
      <c r="C1" s="82"/>
      <c r="D1" s="82"/>
      <c r="E1" s="82"/>
      <c r="F1" s="82"/>
      <c r="G1" s="82"/>
      <c r="H1" s="82"/>
      <c r="I1" s="82"/>
    </row>
    <row r="2" spans="1:11">
      <c r="B2" s="83" t="s">
        <v>72</v>
      </c>
      <c r="C2" s="83"/>
      <c r="D2" s="83"/>
      <c r="E2" s="83"/>
      <c r="F2" s="83"/>
      <c r="G2" s="83"/>
      <c r="H2" s="83"/>
      <c r="I2" s="83"/>
    </row>
    <row r="3" spans="1:11">
      <c r="B3" s="2"/>
      <c r="C3" s="2"/>
      <c r="D3" s="2"/>
      <c r="E3" s="2"/>
      <c r="F3" s="2"/>
      <c r="G3" s="2"/>
      <c r="H3" s="2"/>
      <c r="I3" s="42"/>
    </row>
    <row r="5" spans="1:11" ht="15.75" thickBot="1">
      <c r="A5" s="1" t="s">
        <v>0</v>
      </c>
      <c r="B5" s="2"/>
      <c r="C5" s="3"/>
      <c r="D5" s="4"/>
      <c r="E5" s="84" t="s">
        <v>1</v>
      </c>
      <c r="F5" s="84"/>
      <c r="G5" s="84"/>
      <c r="H5" s="84"/>
      <c r="I5" s="5"/>
    </row>
    <row r="6" spans="1:11" ht="27" thickBot="1">
      <c r="A6" s="6" t="s">
        <v>2</v>
      </c>
      <c r="B6" s="7" t="s">
        <v>3</v>
      </c>
      <c r="C6" s="7" t="s">
        <v>4</v>
      </c>
      <c r="D6" s="8" t="s">
        <v>5</v>
      </c>
      <c r="E6" s="69">
        <v>42433</v>
      </c>
      <c r="F6" s="70">
        <v>42464</v>
      </c>
      <c r="G6" s="70">
        <v>42527</v>
      </c>
      <c r="H6" s="70">
        <v>42551</v>
      </c>
      <c r="I6" s="9" t="s">
        <v>6</v>
      </c>
      <c r="J6" s="64" t="s">
        <v>318</v>
      </c>
      <c r="K6" s="66" t="s">
        <v>319</v>
      </c>
    </row>
    <row r="7" spans="1:11">
      <c r="A7" s="10"/>
      <c r="B7" s="11">
        <v>111003</v>
      </c>
      <c r="C7" s="11" t="s">
        <v>7</v>
      </c>
      <c r="D7" s="12">
        <v>1921721</v>
      </c>
      <c r="E7" s="12"/>
      <c r="F7" s="13">
        <v>39997</v>
      </c>
      <c r="G7" s="13"/>
      <c r="H7" s="13"/>
      <c r="I7" s="14">
        <f>SUM(D7:F7)</f>
        <v>1961718</v>
      </c>
      <c r="J7" s="48">
        <v>1037636.79</v>
      </c>
      <c r="K7" s="16">
        <f>SUM(J7/I7*100)</f>
        <v>52.894289087422351</v>
      </c>
    </row>
    <row r="8" spans="1:11">
      <c r="A8" s="15"/>
      <c r="B8" s="15">
        <v>121001</v>
      </c>
      <c r="C8" s="15" t="s">
        <v>8</v>
      </c>
      <c r="D8" s="16">
        <v>14927</v>
      </c>
      <c r="E8" s="16"/>
      <c r="F8" s="17"/>
      <c r="G8" s="17"/>
      <c r="H8" s="17"/>
      <c r="I8" s="16">
        <f>SUM(D8:F8)</f>
        <v>14927</v>
      </c>
      <c r="J8" s="30">
        <v>11670.27</v>
      </c>
      <c r="K8" s="16">
        <f t="shared" ref="K8:K71" si="0">SUM(J8/I8*100)</f>
        <v>78.182287130702761</v>
      </c>
    </row>
    <row r="9" spans="1:11">
      <c r="A9" s="15"/>
      <c r="B9" s="15">
        <v>121002</v>
      </c>
      <c r="C9" s="15" t="s">
        <v>9</v>
      </c>
      <c r="D9" s="16">
        <v>13081</v>
      </c>
      <c r="E9" s="16"/>
      <c r="F9" s="17"/>
      <c r="G9" s="17"/>
      <c r="H9" s="17"/>
      <c r="I9" s="16">
        <f t="shared" ref="I9:I15" si="1">SUM(D9:F9)</f>
        <v>13081</v>
      </c>
      <c r="J9" s="30">
        <v>11031.95</v>
      </c>
      <c r="K9" s="16">
        <f t="shared" si="0"/>
        <v>84.335677700481611</v>
      </c>
    </row>
    <row r="10" spans="1:11">
      <c r="A10" s="15"/>
      <c r="B10" s="15">
        <v>121003</v>
      </c>
      <c r="C10" s="15" t="s">
        <v>10</v>
      </c>
      <c r="D10" s="16">
        <v>6</v>
      </c>
      <c r="E10" s="16"/>
      <c r="F10" s="17"/>
      <c r="G10" s="17">
        <v>7.96</v>
      </c>
      <c r="H10" s="17"/>
      <c r="I10" s="16">
        <f>SUM(D10:G10)</f>
        <v>13.96</v>
      </c>
      <c r="J10" s="30">
        <v>16.55</v>
      </c>
      <c r="K10" s="16">
        <f t="shared" si="0"/>
        <v>118.55300859598854</v>
      </c>
    </row>
    <row r="11" spans="1:11">
      <c r="A11" s="15"/>
      <c r="B11" s="15">
        <v>133001</v>
      </c>
      <c r="C11" s="15" t="s">
        <v>11</v>
      </c>
      <c r="D11" s="16">
        <v>2452</v>
      </c>
      <c r="E11" s="16"/>
      <c r="F11" s="17"/>
      <c r="G11" s="17"/>
      <c r="H11" s="17"/>
      <c r="I11" s="16">
        <f t="shared" si="1"/>
        <v>2452</v>
      </c>
      <c r="J11" s="30">
        <v>1945.01</v>
      </c>
      <c r="K11" s="16">
        <f t="shared" si="0"/>
        <v>79.323409461663957</v>
      </c>
    </row>
    <row r="12" spans="1:11">
      <c r="A12" s="15"/>
      <c r="B12" s="15">
        <v>133006</v>
      </c>
      <c r="C12" s="15" t="s">
        <v>12</v>
      </c>
      <c r="D12" s="16">
        <v>600</v>
      </c>
      <c r="E12" s="16"/>
      <c r="F12" s="17"/>
      <c r="G12" s="17"/>
      <c r="H12" s="17"/>
      <c r="I12" s="16">
        <f t="shared" si="1"/>
        <v>600</v>
      </c>
      <c r="J12" s="30">
        <v>236.47</v>
      </c>
      <c r="K12" s="16">
        <f t="shared" si="0"/>
        <v>39.411666666666669</v>
      </c>
    </row>
    <row r="13" spans="1:11">
      <c r="A13" s="15"/>
      <c r="B13" s="15">
        <v>133012</v>
      </c>
      <c r="C13" s="15" t="s">
        <v>13</v>
      </c>
      <c r="D13" s="16">
        <v>20</v>
      </c>
      <c r="E13" s="16"/>
      <c r="F13" s="17"/>
      <c r="G13" s="17"/>
      <c r="H13" s="17"/>
      <c r="I13" s="16">
        <f t="shared" si="1"/>
        <v>20</v>
      </c>
      <c r="J13" s="30">
        <v>10.79</v>
      </c>
      <c r="K13" s="16">
        <f t="shared" si="0"/>
        <v>53.949999999999996</v>
      </c>
    </row>
    <row r="14" spans="1:11">
      <c r="A14" s="15"/>
      <c r="B14" s="15">
        <v>133013</v>
      </c>
      <c r="C14" s="15" t="s">
        <v>14</v>
      </c>
      <c r="D14" s="16"/>
      <c r="E14" s="16"/>
      <c r="F14" s="17"/>
      <c r="G14" s="17"/>
      <c r="H14" s="17"/>
      <c r="I14" s="16">
        <f t="shared" si="1"/>
        <v>0</v>
      </c>
      <c r="J14" s="16">
        <v>0</v>
      </c>
      <c r="K14" s="16">
        <v>0</v>
      </c>
    </row>
    <row r="15" spans="1:11">
      <c r="A15" s="15"/>
      <c r="B15" s="15">
        <v>133013</v>
      </c>
      <c r="C15" s="15" t="s">
        <v>15</v>
      </c>
      <c r="D15" s="18">
        <v>64000</v>
      </c>
      <c r="E15" s="16"/>
      <c r="F15" s="17"/>
      <c r="G15" s="17"/>
      <c r="H15" s="17"/>
      <c r="I15" s="16">
        <f t="shared" si="1"/>
        <v>64000</v>
      </c>
      <c r="J15" s="30">
        <v>40489.71</v>
      </c>
      <c r="K15" s="16">
        <f t="shared" si="0"/>
        <v>63.265171875000007</v>
      </c>
    </row>
    <row r="16" spans="1:11">
      <c r="A16" s="19" t="s">
        <v>16</v>
      </c>
      <c r="B16" s="20">
        <v>100</v>
      </c>
      <c r="C16" s="20" t="s">
        <v>17</v>
      </c>
      <c r="D16" s="21">
        <f>SUM(D7:D15)</f>
        <v>2016807</v>
      </c>
      <c r="E16" s="21"/>
      <c r="F16" s="22">
        <f>SUM(F7:F15)</f>
        <v>39997</v>
      </c>
      <c r="G16" s="22">
        <f>SUM(G7:G15)</f>
        <v>7.96</v>
      </c>
      <c r="H16" s="22"/>
      <c r="I16" s="21">
        <f>SUM(D16:G16)</f>
        <v>2056811.96</v>
      </c>
      <c r="J16" s="32">
        <f>SUM(J7:J15)</f>
        <v>1103037.54</v>
      </c>
      <c r="K16" s="21">
        <f t="shared" si="0"/>
        <v>53.628506710939192</v>
      </c>
    </row>
    <row r="17" spans="1:11">
      <c r="A17" s="23"/>
      <c r="B17" s="24">
        <v>212</v>
      </c>
      <c r="C17" s="24" t="s">
        <v>18</v>
      </c>
      <c r="D17" s="25">
        <v>19821.41</v>
      </c>
      <c r="E17" s="18"/>
      <c r="F17" s="26"/>
      <c r="G17" s="26"/>
      <c r="H17" s="26"/>
      <c r="I17" s="16">
        <f t="shared" ref="I17:I25" si="2">SUM(D17:F17)</f>
        <v>19821.41</v>
      </c>
      <c r="J17" s="30">
        <v>6879.88</v>
      </c>
      <c r="K17" s="16">
        <f t="shared" si="0"/>
        <v>34.70933702496442</v>
      </c>
    </row>
    <row r="18" spans="1:11">
      <c r="A18" s="15"/>
      <c r="B18" s="15">
        <v>221004</v>
      </c>
      <c r="C18" s="15" t="s">
        <v>19</v>
      </c>
      <c r="D18" s="16">
        <v>6305</v>
      </c>
      <c r="E18" s="16"/>
      <c r="F18" s="17"/>
      <c r="G18" s="17"/>
      <c r="H18" s="17"/>
      <c r="I18" s="16">
        <f t="shared" si="2"/>
        <v>6305</v>
      </c>
      <c r="J18" s="16">
        <v>4826</v>
      </c>
      <c r="K18" s="16">
        <f t="shared" si="0"/>
        <v>76.542426645519427</v>
      </c>
    </row>
    <row r="19" spans="1:11">
      <c r="A19" s="15"/>
      <c r="B19" s="15">
        <v>222003</v>
      </c>
      <c r="C19" s="15" t="s">
        <v>20</v>
      </c>
      <c r="D19" s="16">
        <v>500</v>
      </c>
      <c r="E19" s="16"/>
      <c r="F19" s="17"/>
      <c r="G19" s="17"/>
      <c r="H19" s="17"/>
      <c r="I19" s="16">
        <f t="shared" si="2"/>
        <v>500</v>
      </c>
      <c r="J19" s="16">
        <v>186.38</v>
      </c>
      <c r="K19" s="16">
        <f t="shared" si="0"/>
        <v>37.275999999999996</v>
      </c>
    </row>
    <row r="20" spans="1:11">
      <c r="A20" s="24"/>
      <c r="B20" s="27">
        <v>223</v>
      </c>
      <c r="C20" s="27" t="s">
        <v>21</v>
      </c>
      <c r="D20" s="18">
        <v>18253.5</v>
      </c>
      <c r="E20" s="18"/>
      <c r="F20" s="26"/>
      <c r="G20" s="26"/>
      <c r="H20" s="26"/>
      <c r="I20" s="16">
        <f t="shared" si="2"/>
        <v>18253.5</v>
      </c>
      <c r="J20" s="16">
        <v>9982.09</v>
      </c>
      <c r="K20" s="16">
        <f t="shared" si="0"/>
        <v>54.685895855589337</v>
      </c>
    </row>
    <row r="21" spans="1:11">
      <c r="A21" s="28"/>
      <c r="B21" s="29">
        <v>229005</v>
      </c>
      <c r="C21" s="29" t="s">
        <v>22</v>
      </c>
      <c r="D21" s="16">
        <v>33.200000000000003</v>
      </c>
      <c r="E21" s="16"/>
      <c r="F21" s="17"/>
      <c r="G21" s="17"/>
      <c r="H21" s="17"/>
      <c r="I21" s="16">
        <f t="shared" si="2"/>
        <v>33.200000000000003</v>
      </c>
      <c r="J21" s="16">
        <v>16.600000000000001</v>
      </c>
      <c r="K21" s="16">
        <f t="shared" si="0"/>
        <v>50</v>
      </c>
    </row>
    <row r="22" spans="1:11">
      <c r="A22" s="28"/>
      <c r="B22" s="29">
        <v>231</v>
      </c>
      <c r="C22" s="29" t="s">
        <v>23</v>
      </c>
      <c r="D22" s="16">
        <v>0</v>
      </c>
      <c r="E22" s="30"/>
      <c r="F22" s="31"/>
      <c r="G22" s="31"/>
      <c r="H22" s="31"/>
      <c r="I22" s="16">
        <f t="shared" si="2"/>
        <v>0</v>
      </c>
      <c r="J22" s="16">
        <v>0</v>
      </c>
      <c r="K22" s="16">
        <v>0</v>
      </c>
    </row>
    <row r="23" spans="1:11">
      <c r="A23" s="28"/>
      <c r="B23" s="29">
        <v>233</v>
      </c>
      <c r="C23" s="29" t="s">
        <v>24</v>
      </c>
      <c r="D23" s="16">
        <v>0</v>
      </c>
      <c r="E23" s="30"/>
      <c r="F23" s="31"/>
      <c r="G23" s="17">
        <v>264</v>
      </c>
      <c r="H23" s="17"/>
      <c r="I23" s="16">
        <f>SUM(D23:G23)</f>
        <v>264</v>
      </c>
      <c r="J23" s="16">
        <v>264</v>
      </c>
      <c r="K23" s="16">
        <f t="shared" si="0"/>
        <v>100</v>
      </c>
    </row>
    <row r="24" spans="1:11">
      <c r="A24" s="15"/>
      <c r="B24" s="15">
        <v>239001</v>
      </c>
      <c r="C24" s="15" t="s">
        <v>25</v>
      </c>
      <c r="D24" s="16">
        <v>3000</v>
      </c>
      <c r="E24" s="16"/>
      <c r="F24" s="17"/>
      <c r="G24" s="17"/>
      <c r="H24" s="17"/>
      <c r="I24" s="16">
        <f t="shared" si="2"/>
        <v>3000</v>
      </c>
      <c r="J24" s="16">
        <v>2323.56</v>
      </c>
      <c r="K24" s="16">
        <f t="shared" si="0"/>
        <v>77.451999999999998</v>
      </c>
    </row>
    <row r="25" spans="1:11">
      <c r="A25" s="15"/>
      <c r="B25" s="15">
        <v>242</v>
      </c>
      <c r="C25" s="15" t="s">
        <v>26</v>
      </c>
      <c r="D25" s="16">
        <v>300</v>
      </c>
      <c r="E25" s="16"/>
      <c r="F25" s="17"/>
      <c r="G25" s="17"/>
      <c r="H25" s="17"/>
      <c r="I25" s="16">
        <f t="shared" si="2"/>
        <v>300</v>
      </c>
      <c r="J25" s="16">
        <v>392.28</v>
      </c>
      <c r="K25" s="16">
        <f t="shared" si="0"/>
        <v>130.76</v>
      </c>
    </row>
    <row r="26" spans="1:11">
      <c r="A26" s="30"/>
      <c r="B26" s="30">
        <v>292</v>
      </c>
      <c r="C26" s="30" t="s">
        <v>27</v>
      </c>
      <c r="D26" s="30">
        <v>19392.37</v>
      </c>
      <c r="E26" s="16"/>
      <c r="F26" s="17"/>
      <c r="G26" s="17">
        <v>15800</v>
      </c>
      <c r="H26" s="17"/>
      <c r="I26" s="16">
        <f>SUM(D26:G26)</f>
        <v>35192.369999999995</v>
      </c>
      <c r="J26" s="16">
        <v>6929.44</v>
      </c>
      <c r="K26" s="16">
        <f t="shared" si="0"/>
        <v>19.690177160560658</v>
      </c>
    </row>
    <row r="27" spans="1:11">
      <c r="A27" s="32"/>
      <c r="B27" s="32">
        <v>200</v>
      </c>
      <c r="C27" s="32" t="s">
        <v>28</v>
      </c>
      <c r="D27" s="32">
        <f t="shared" ref="D27" si="3">SUM(D17:D26)</f>
        <v>67605.48</v>
      </c>
      <c r="E27" s="32"/>
      <c r="F27" s="33"/>
      <c r="G27" s="22">
        <f>SUM(G17:G26)</f>
        <v>16064</v>
      </c>
      <c r="H27" s="22"/>
      <c r="I27" s="32">
        <f>SUM(D27:G27)</f>
        <v>83669.48</v>
      </c>
      <c r="J27" s="21">
        <f>SUM(J17:J26)</f>
        <v>31800.229999999996</v>
      </c>
      <c r="K27" s="21">
        <f t="shared" si="0"/>
        <v>38.006965024761712</v>
      </c>
    </row>
    <row r="28" spans="1:11">
      <c r="A28" s="24"/>
      <c r="B28" s="27">
        <v>312001</v>
      </c>
      <c r="C28" s="27" t="s">
        <v>29</v>
      </c>
      <c r="D28" s="18"/>
      <c r="E28" s="25"/>
      <c r="F28" s="34"/>
      <c r="G28" s="34"/>
      <c r="H28" s="34"/>
      <c r="I28" s="30"/>
      <c r="J28" s="16">
        <v>0</v>
      </c>
      <c r="K28" s="16">
        <v>0</v>
      </c>
    </row>
    <row r="29" spans="1:11">
      <c r="A29" s="24"/>
      <c r="B29" s="27">
        <v>312001</v>
      </c>
      <c r="C29" s="27" t="s">
        <v>30</v>
      </c>
      <c r="D29" s="18"/>
      <c r="E29" s="25"/>
      <c r="F29" s="34"/>
      <c r="G29" s="34"/>
      <c r="H29" s="34"/>
      <c r="I29" s="30"/>
      <c r="J29" s="16">
        <v>0</v>
      </c>
      <c r="K29" s="16">
        <v>0</v>
      </c>
    </row>
    <row r="30" spans="1:11">
      <c r="A30" s="35"/>
      <c r="B30" s="28">
        <v>312012</v>
      </c>
      <c r="C30" s="28" t="s">
        <v>31</v>
      </c>
      <c r="D30" s="16">
        <v>4775.55</v>
      </c>
      <c r="E30" s="16">
        <v>16.739999999999998</v>
      </c>
      <c r="F30" s="17"/>
      <c r="G30" s="17"/>
      <c r="H30" s="17"/>
      <c r="I30" s="16">
        <f t="shared" ref="I30:I57" si="4">SUM(D30:F30)</f>
        <v>4792.29</v>
      </c>
      <c r="J30" s="16">
        <v>4792.29</v>
      </c>
      <c r="K30" s="16">
        <f t="shared" si="0"/>
        <v>100</v>
      </c>
    </row>
    <row r="31" spans="1:11">
      <c r="A31" s="15"/>
      <c r="B31" s="28">
        <v>312012</v>
      </c>
      <c r="C31" s="15" t="s">
        <v>32</v>
      </c>
      <c r="D31" s="16">
        <v>221.83</v>
      </c>
      <c r="E31" s="16">
        <v>0.78</v>
      </c>
      <c r="F31" s="17"/>
      <c r="G31" s="17"/>
      <c r="H31" s="17"/>
      <c r="I31" s="16">
        <f t="shared" si="4"/>
        <v>222.61</v>
      </c>
      <c r="J31" s="16">
        <v>222.61</v>
      </c>
      <c r="K31" s="16">
        <f t="shared" si="0"/>
        <v>100</v>
      </c>
    </row>
    <row r="32" spans="1:11">
      <c r="A32" s="15"/>
      <c r="B32" s="28">
        <v>312012</v>
      </c>
      <c r="C32" s="15" t="s">
        <v>33</v>
      </c>
      <c r="D32" s="16">
        <v>480.78</v>
      </c>
      <c r="E32" s="16">
        <v>1.2</v>
      </c>
      <c r="F32" s="17"/>
      <c r="G32" s="17"/>
      <c r="H32" s="17"/>
      <c r="I32" s="16">
        <f t="shared" si="4"/>
        <v>481.97999999999996</v>
      </c>
      <c r="J32" s="16">
        <v>0</v>
      </c>
      <c r="K32" s="16">
        <f t="shared" si="0"/>
        <v>0</v>
      </c>
    </row>
    <row r="33" spans="1:11">
      <c r="A33" s="15"/>
      <c r="B33" s="28">
        <v>312012</v>
      </c>
      <c r="C33" s="15" t="s">
        <v>34</v>
      </c>
      <c r="D33" s="16">
        <v>6136.87</v>
      </c>
      <c r="E33" s="16">
        <v>-18</v>
      </c>
      <c r="F33" s="17"/>
      <c r="G33" s="17"/>
      <c r="H33" s="17">
        <v>212.04</v>
      </c>
      <c r="I33" s="16">
        <f>SUM(D33:H33)</f>
        <v>6330.91</v>
      </c>
      <c r="J33" s="16">
        <v>6330.91</v>
      </c>
      <c r="K33" s="16">
        <f t="shared" si="0"/>
        <v>100</v>
      </c>
    </row>
    <row r="34" spans="1:11">
      <c r="A34" s="15"/>
      <c r="B34" s="28">
        <v>312012</v>
      </c>
      <c r="C34" s="15" t="s">
        <v>35</v>
      </c>
      <c r="D34" s="16">
        <v>1694.55</v>
      </c>
      <c r="E34" s="16">
        <v>5.94</v>
      </c>
      <c r="F34" s="17"/>
      <c r="G34" s="17"/>
      <c r="H34" s="17"/>
      <c r="I34" s="30">
        <f t="shared" si="4"/>
        <v>1700.49</v>
      </c>
      <c r="J34" s="16">
        <v>1700.49</v>
      </c>
      <c r="K34" s="16">
        <f t="shared" si="0"/>
        <v>100</v>
      </c>
    </row>
    <row r="35" spans="1:11">
      <c r="A35" s="15"/>
      <c r="B35" s="28">
        <v>312012</v>
      </c>
      <c r="C35" s="15" t="s">
        <v>36</v>
      </c>
      <c r="D35" s="16">
        <v>1252173</v>
      </c>
      <c r="E35" s="18">
        <v>72739</v>
      </c>
      <c r="F35" s="17"/>
      <c r="G35" s="17"/>
      <c r="H35" s="17"/>
      <c r="I35" s="16">
        <f t="shared" si="4"/>
        <v>1324912</v>
      </c>
      <c r="J35" s="16">
        <v>662456</v>
      </c>
      <c r="K35" s="16">
        <f t="shared" si="0"/>
        <v>50</v>
      </c>
    </row>
    <row r="36" spans="1:11">
      <c r="A36" s="15"/>
      <c r="B36" s="28">
        <v>312012</v>
      </c>
      <c r="C36" s="15" t="s">
        <v>37</v>
      </c>
      <c r="D36" s="16">
        <v>23190</v>
      </c>
      <c r="E36" s="18">
        <v>742</v>
      </c>
      <c r="F36" s="17"/>
      <c r="G36" s="17"/>
      <c r="H36" s="17"/>
      <c r="I36" s="16">
        <f t="shared" si="4"/>
        <v>23932</v>
      </c>
      <c r="J36" s="16">
        <v>14359</v>
      </c>
      <c r="K36" s="16">
        <f t="shared" si="0"/>
        <v>59.999164298846729</v>
      </c>
    </row>
    <row r="37" spans="1:11">
      <c r="A37" s="15"/>
      <c r="B37" s="28">
        <v>312012</v>
      </c>
      <c r="C37" s="15" t="s">
        <v>38</v>
      </c>
      <c r="D37" s="16">
        <v>32760</v>
      </c>
      <c r="E37" s="18">
        <v>-10040</v>
      </c>
      <c r="F37" s="17"/>
      <c r="G37" s="17"/>
      <c r="H37" s="17">
        <v>11360</v>
      </c>
      <c r="I37" s="16">
        <f>SUM(D37:H37)</f>
        <v>34080</v>
      </c>
      <c r="J37" s="16">
        <v>17040</v>
      </c>
      <c r="K37" s="16">
        <f t="shared" si="0"/>
        <v>50</v>
      </c>
    </row>
    <row r="38" spans="1:11">
      <c r="A38" s="24"/>
      <c r="B38" s="24">
        <v>312012</v>
      </c>
      <c r="C38" s="24" t="s">
        <v>39</v>
      </c>
      <c r="D38" s="16">
        <v>0</v>
      </c>
      <c r="E38" s="18"/>
      <c r="F38" s="17"/>
      <c r="G38" s="17">
        <v>879</v>
      </c>
      <c r="H38" s="17"/>
      <c r="I38" s="16">
        <f>SUM(D38:G38)</f>
        <v>879</v>
      </c>
      <c r="J38" s="16">
        <v>879</v>
      </c>
      <c r="K38" s="16">
        <f t="shared" si="0"/>
        <v>100</v>
      </c>
    </row>
    <row r="39" spans="1:11">
      <c r="A39" s="15"/>
      <c r="B39" s="28">
        <v>312012</v>
      </c>
      <c r="C39" s="15" t="s">
        <v>40</v>
      </c>
      <c r="D39" s="16">
        <v>2968</v>
      </c>
      <c r="E39" s="18">
        <v>-861</v>
      </c>
      <c r="F39" s="17"/>
      <c r="G39" s="17"/>
      <c r="H39" s="17"/>
      <c r="I39" s="16">
        <f t="shared" si="4"/>
        <v>2107</v>
      </c>
      <c r="J39" s="16">
        <v>1580</v>
      </c>
      <c r="K39" s="16">
        <f t="shared" si="0"/>
        <v>74.988134788799243</v>
      </c>
    </row>
    <row r="40" spans="1:11">
      <c r="A40" s="15"/>
      <c r="B40" s="28">
        <v>312012</v>
      </c>
      <c r="C40" s="15" t="s">
        <v>41</v>
      </c>
      <c r="D40" s="16">
        <v>0</v>
      </c>
      <c r="E40" s="18">
        <v>3641</v>
      </c>
      <c r="F40" s="17"/>
      <c r="G40" s="17"/>
      <c r="H40" s="17"/>
      <c r="I40" s="16">
        <f t="shared" si="4"/>
        <v>3641</v>
      </c>
      <c r="J40" s="16">
        <v>3641</v>
      </c>
      <c r="K40" s="16">
        <f t="shared" si="0"/>
        <v>100</v>
      </c>
    </row>
    <row r="41" spans="1:11">
      <c r="A41" s="15"/>
      <c r="B41" s="28">
        <v>312</v>
      </c>
      <c r="C41" s="15" t="s">
        <v>42</v>
      </c>
      <c r="D41" s="16">
        <v>0</v>
      </c>
      <c r="E41" s="18">
        <v>10700</v>
      </c>
      <c r="F41" s="17"/>
      <c r="G41" s="17"/>
      <c r="H41" s="17">
        <v>-3000</v>
      </c>
      <c r="I41" s="16">
        <f>SUM(D41:H41)</f>
        <v>7700</v>
      </c>
      <c r="J41" s="16">
        <v>7700</v>
      </c>
      <c r="K41" s="16">
        <f t="shared" si="0"/>
        <v>100</v>
      </c>
    </row>
    <row r="42" spans="1:11">
      <c r="A42" s="15"/>
      <c r="B42" s="28">
        <v>312</v>
      </c>
      <c r="C42" s="15" t="s">
        <v>43</v>
      </c>
      <c r="D42" s="16">
        <v>0</v>
      </c>
      <c r="E42" s="18">
        <v>15150</v>
      </c>
      <c r="F42" s="17"/>
      <c r="G42" s="17">
        <v>-6060</v>
      </c>
      <c r="H42" s="17"/>
      <c r="I42" s="16">
        <f>SUM(D42:G42)</f>
        <v>9090</v>
      </c>
      <c r="J42" s="16">
        <v>9090</v>
      </c>
      <c r="K42" s="16">
        <f t="shared" si="0"/>
        <v>100</v>
      </c>
    </row>
    <row r="43" spans="1:11">
      <c r="A43" s="15"/>
      <c r="B43" s="28">
        <v>312012</v>
      </c>
      <c r="C43" s="15" t="s">
        <v>44</v>
      </c>
      <c r="D43" s="16">
        <v>16764</v>
      </c>
      <c r="E43" s="18">
        <v>-814</v>
      </c>
      <c r="F43" s="17"/>
      <c r="G43" s="17"/>
      <c r="H43" s="17"/>
      <c r="I43" s="16">
        <f t="shared" si="4"/>
        <v>15950</v>
      </c>
      <c r="J43" s="16">
        <v>7975</v>
      </c>
      <c r="K43" s="16">
        <f t="shared" si="0"/>
        <v>50</v>
      </c>
    </row>
    <row r="44" spans="1:11">
      <c r="A44" s="15"/>
      <c r="B44" s="28">
        <v>312012</v>
      </c>
      <c r="C44" s="15" t="s">
        <v>45</v>
      </c>
      <c r="D44" s="16">
        <v>0</v>
      </c>
      <c r="E44" s="16"/>
      <c r="F44" s="17"/>
      <c r="G44" s="17"/>
      <c r="H44" s="17"/>
      <c r="I44" s="16">
        <f t="shared" si="4"/>
        <v>0</v>
      </c>
      <c r="J44" s="16">
        <v>4821.95</v>
      </c>
      <c r="K44" s="16">
        <v>0</v>
      </c>
    </row>
    <row r="45" spans="1:11">
      <c r="A45" s="15"/>
      <c r="B45" s="28">
        <v>312012</v>
      </c>
      <c r="C45" s="15" t="s">
        <v>46</v>
      </c>
      <c r="D45" s="16">
        <v>13450</v>
      </c>
      <c r="E45" s="16">
        <v>515</v>
      </c>
      <c r="F45" s="17"/>
      <c r="G45" s="17"/>
      <c r="H45" s="17"/>
      <c r="I45" s="16">
        <f t="shared" si="4"/>
        <v>13965</v>
      </c>
      <c r="J45" s="16">
        <v>6983</v>
      </c>
      <c r="K45" s="16">
        <f t="shared" si="0"/>
        <v>50.00358037952023</v>
      </c>
    </row>
    <row r="46" spans="1:11">
      <c r="A46" s="15"/>
      <c r="B46" s="28">
        <v>312012</v>
      </c>
      <c r="C46" s="15" t="s">
        <v>47</v>
      </c>
      <c r="D46" s="16">
        <v>0</v>
      </c>
      <c r="E46" s="16"/>
      <c r="F46" s="17"/>
      <c r="G46" s="17"/>
      <c r="H46" s="17"/>
      <c r="I46" s="16">
        <f t="shared" si="4"/>
        <v>0</v>
      </c>
      <c r="J46" s="16"/>
      <c r="K46" s="16">
        <v>0</v>
      </c>
    </row>
    <row r="47" spans="1:11">
      <c r="A47" s="24"/>
      <c r="B47" s="24">
        <v>311</v>
      </c>
      <c r="C47" s="24" t="s">
        <v>48</v>
      </c>
      <c r="D47" s="16">
        <v>0</v>
      </c>
      <c r="E47" s="16"/>
      <c r="F47" s="17"/>
      <c r="G47" s="17"/>
      <c r="H47" s="17"/>
      <c r="I47" s="16">
        <f t="shared" si="4"/>
        <v>0</v>
      </c>
      <c r="J47" s="16">
        <v>1706</v>
      </c>
      <c r="K47" s="16">
        <v>0</v>
      </c>
    </row>
    <row r="48" spans="1:11">
      <c r="A48" s="24"/>
      <c r="B48" s="24">
        <v>311</v>
      </c>
      <c r="C48" s="24" t="s">
        <v>320</v>
      </c>
      <c r="D48" s="16">
        <v>0</v>
      </c>
      <c r="E48" s="16"/>
      <c r="F48" s="17"/>
      <c r="G48" s="17"/>
      <c r="H48" s="17"/>
      <c r="I48" s="16">
        <f t="shared" si="4"/>
        <v>0</v>
      </c>
      <c r="J48" s="16">
        <v>2000</v>
      </c>
      <c r="K48" s="16">
        <v>0</v>
      </c>
    </row>
    <row r="49" spans="1:13">
      <c r="A49" s="24"/>
      <c r="B49" s="24">
        <v>312001</v>
      </c>
      <c r="C49" s="24" t="s">
        <v>49</v>
      </c>
      <c r="D49" s="16">
        <v>0</v>
      </c>
      <c r="E49" s="16"/>
      <c r="F49" s="17"/>
      <c r="G49" s="17"/>
      <c r="H49" s="17"/>
      <c r="I49" s="16">
        <f t="shared" si="4"/>
        <v>0</v>
      </c>
      <c r="J49" s="16">
        <v>0</v>
      </c>
      <c r="K49" s="16">
        <v>0</v>
      </c>
    </row>
    <row r="50" spans="1:13">
      <c r="A50" s="24"/>
      <c r="B50" s="24">
        <v>312</v>
      </c>
      <c r="C50" s="24" t="s">
        <v>50</v>
      </c>
      <c r="D50" s="16">
        <v>2072.8000000000002</v>
      </c>
      <c r="E50" s="16"/>
      <c r="F50" s="17"/>
      <c r="G50" s="17"/>
      <c r="H50" s="17"/>
      <c r="I50" s="16">
        <f t="shared" si="4"/>
        <v>2072.8000000000002</v>
      </c>
      <c r="J50" s="16">
        <v>2072.8000000000002</v>
      </c>
      <c r="K50" s="16">
        <f t="shared" si="0"/>
        <v>100</v>
      </c>
    </row>
    <row r="51" spans="1:13">
      <c r="A51" s="15"/>
      <c r="B51" s="28">
        <v>312012</v>
      </c>
      <c r="C51" s="15" t="s">
        <v>51</v>
      </c>
      <c r="D51" s="16">
        <v>0</v>
      </c>
      <c r="E51" s="16"/>
      <c r="F51" s="17"/>
      <c r="G51" s="17"/>
      <c r="H51" s="17"/>
      <c r="I51" s="16">
        <f t="shared" si="4"/>
        <v>0</v>
      </c>
      <c r="J51" s="16"/>
      <c r="K51" s="16">
        <v>0</v>
      </c>
    </row>
    <row r="52" spans="1:13">
      <c r="A52" s="15"/>
      <c r="B52" s="28">
        <v>312001</v>
      </c>
      <c r="C52" s="15" t="s">
        <v>52</v>
      </c>
      <c r="D52" s="16">
        <v>0</v>
      </c>
      <c r="E52" s="16"/>
      <c r="F52" s="17"/>
      <c r="G52" s="17"/>
      <c r="H52" s="17"/>
      <c r="I52" s="16">
        <f t="shared" si="4"/>
        <v>0</v>
      </c>
      <c r="J52" s="16">
        <v>2550.21</v>
      </c>
      <c r="K52" s="16">
        <v>0</v>
      </c>
    </row>
    <row r="53" spans="1:13">
      <c r="A53" s="24"/>
      <c r="B53" s="24">
        <v>312008</v>
      </c>
      <c r="C53" s="24" t="s">
        <v>53</v>
      </c>
      <c r="D53" s="16">
        <v>0</v>
      </c>
      <c r="E53" s="16"/>
      <c r="F53" s="17"/>
      <c r="G53" s="17"/>
      <c r="H53" s="17"/>
      <c r="I53" s="16">
        <f t="shared" si="4"/>
        <v>0</v>
      </c>
      <c r="J53" s="16"/>
      <c r="K53" s="16">
        <v>0</v>
      </c>
    </row>
    <row r="54" spans="1:13">
      <c r="A54" s="24"/>
      <c r="B54" s="24">
        <v>311</v>
      </c>
      <c r="C54" s="24" t="s">
        <v>54</v>
      </c>
      <c r="D54" s="16">
        <v>0</v>
      </c>
      <c r="E54" s="16"/>
      <c r="F54" s="17"/>
      <c r="G54" s="17"/>
      <c r="H54" s="17"/>
      <c r="I54" s="16">
        <f t="shared" si="4"/>
        <v>0</v>
      </c>
      <c r="J54" s="16"/>
      <c r="K54" s="16">
        <v>0</v>
      </c>
    </row>
    <row r="55" spans="1:13">
      <c r="A55" s="24"/>
      <c r="B55" s="24"/>
      <c r="C55" s="24" t="s">
        <v>317</v>
      </c>
      <c r="D55" s="16">
        <v>0</v>
      </c>
      <c r="E55" s="16"/>
      <c r="F55" s="17"/>
      <c r="G55" s="17"/>
      <c r="H55" s="17"/>
      <c r="I55" s="16">
        <f>SUM(D55:H55)</f>
        <v>0</v>
      </c>
      <c r="J55" s="16"/>
      <c r="K55" s="16">
        <v>0</v>
      </c>
    </row>
    <row r="56" spans="1:13">
      <c r="A56" s="24"/>
      <c r="B56" s="24" t="s">
        <v>55</v>
      </c>
      <c r="C56" s="24" t="s">
        <v>56</v>
      </c>
      <c r="D56" s="16">
        <v>0</v>
      </c>
      <c r="E56" s="16"/>
      <c r="F56" s="17"/>
      <c r="G56" s="17"/>
      <c r="H56" s="17"/>
      <c r="I56" s="16">
        <f t="shared" si="4"/>
        <v>0</v>
      </c>
      <c r="J56" s="16"/>
      <c r="K56" s="16">
        <v>0</v>
      </c>
    </row>
    <row r="57" spans="1:13">
      <c r="A57" s="15"/>
      <c r="B57" s="28">
        <v>312012</v>
      </c>
      <c r="C57" s="15" t="s">
        <v>57</v>
      </c>
      <c r="D57" s="16">
        <v>0</v>
      </c>
      <c r="E57" s="16"/>
      <c r="F57" s="17"/>
      <c r="G57" s="17"/>
      <c r="H57" s="17"/>
      <c r="I57" s="16">
        <f t="shared" si="4"/>
        <v>0</v>
      </c>
      <c r="J57" s="16">
        <v>188.16</v>
      </c>
      <c r="K57" s="16">
        <v>0</v>
      </c>
    </row>
    <row r="58" spans="1:13">
      <c r="A58" s="32"/>
      <c r="B58" s="32">
        <v>300</v>
      </c>
      <c r="C58" s="32" t="s">
        <v>58</v>
      </c>
      <c r="D58" s="21">
        <f>SUM(D28:D57)</f>
        <v>1356687.3800000001</v>
      </c>
      <c r="E58" s="32">
        <f>SUM(E28:E57)</f>
        <v>91778.66</v>
      </c>
      <c r="F58" s="33"/>
      <c r="G58" s="22">
        <f>SUM(G28:G57)</f>
        <v>-5181</v>
      </c>
      <c r="H58" s="22">
        <f>SUM(H28:H57)</f>
        <v>8572.0400000000009</v>
      </c>
      <c r="I58" s="21">
        <f>SUM(D58:H58)</f>
        <v>1451857.08</v>
      </c>
      <c r="J58" s="21">
        <f>SUM(J28:J57)</f>
        <v>758088.42</v>
      </c>
      <c r="K58" s="21">
        <f t="shared" si="0"/>
        <v>52.21508579894104</v>
      </c>
    </row>
    <row r="59" spans="1:13">
      <c r="A59" s="19"/>
      <c r="B59" s="20"/>
      <c r="C59" s="20" t="s">
        <v>59</v>
      </c>
      <c r="D59" s="21">
        <v>33000</v>
      </c>
      <c r="E59" s="21"/>
      <c r="F59" s="22"/>
      <c r="G59" s="22"/>
      <c r="H59" s="22"/>
      <c r="I59" s="21">
        <f>SUM(D59:F59)</f>
        <v>33000</v>
      </c>
      <c r="J59" s="21">
        <v>19979.73</v>
      </c>
      <c r="K59" s="21">
        <f t="shared" si="0"/>
        <v>60.544636363636364</v>
      </c>
    </row>
    <row r="60" spans="1:13">
      <c r="A60" s="19"/>
      <c r="B60" s="20">
        <v>513001</v>
      </c>
      <c r="C60" s="20" t="s">
        <v>60</v>
      </c>
      <c r="D60" s="21">
        <v>0</v>
      </c>
      <c r="E60" s="21"/>
      <c r="F60" s="22"/>
      <c r="G60" s="22"/>
      <c r="H60" s="22"/>
      <c r="I60" s="21">
        <f>SUM(D60:F60)</f>
        <v>0</v>
      </c>
      <c r="J60" s="21">
        <v>0</v>
      </c>
      <c r="K60" s="21">
        <v>0</v>
      </c>
    </row>
    <row r="61" spans="1:13">
      <c r="A61" s="15"/>
      <c r="B61" s="15">
        <v>453</v>
      </c>
      <c r="C61" s="15" t="s">
        <v>61</v>
      </c>
      <c r="D61" s="16">
        <v>0</v>
      </c>
      <c r="E61" s="16"/>
      <c r="F61" s="17">
        <v>80910.52</v>
      </c>
      <c r="G61" s="17"/>
      <c r="H61" s="17"/>
      <c r="I61" s="16">
        <f t="shared" ref="I61:I62" si="5">SUM(D61:F61)</f>
        <v>80910.52</v>
      </c>
      <c r="J61" s="16">
        <v>80910.52</v>
      </c>
      <c r="K61" s="16">
        <f t="shared" si="0"/>
        <v>100</v>
      </c>
    </row>
    <row r="62" spans="1:13">
      <c r="A62" s="15"/>
      <c r="B62" s="15">
        <v>453</v>
      </c>
      <c r="C62" s="15" t="s">
        <v>62</v>
      </c>
      <c r="D62" s="16">
        <v>0</v>
      </c>
      <c r="E62" s="16"/>
      <c r="F62" s="17">
        <v>5439.48</v>
      </c>
      <c r="G62" s="17"/>
      <c r="H62" s="17"/>
      <c r="I62" s="16">
        <f t="shared" si="5"/>
        <v>5439.48</v>
      </c>
      <c r="J62" s="16">
        <v>5439.48</v>
      </c>
      <c r="K62" s="16">
        <f t="shared" si="0"/>
        <v>100</v>
      </c>
    </row>
    <row r="63" spans="1:13">
      <c r="A63" s="19"/>
      <c r="B63" s="20"/>
      <c r="C63" s="20" t="s">
        <v>63</v>
      </c>
      <c r="D63" s="21">
        <f>SUM(D61:D62)</f>
        <v>0</v>
      </c>
      <c r="E63" s="21"/>
      <c r="F63" s="22">
        <f>SUM(F61:F62)</f>
        <v>86350</v>
      </c>
      <c r="G63" s="22"/>
      <c r="H63" s="22"/>
      <c r="I63" s="21">
        <f>SUM(D63:F63)</f>
        <v>86350</v>
      </c>
      <c r="J63" s="21">
        <f>SUM(J61:J62)</f>
        <v>86350</v>
      </c>
      <c r="K63" s="21">
        <f t="shared" si="0"/>
        <v>100</v>
      </c>
    </row>
    <row r="64" spans="1:13">
      <c r="A64" s="15"/>
      <c r="B64" s="15">
        <v>454001</v>
      </c>
      <c r="C64" s="15" t="s">
        <v>64</v>
      </c>
      <c r="D64" s="16">
        <v>0</v>
      </c>
      <c r="E64" s="16"/>
      <c r="F64" s="17"/>
      <c r="G64" s="17"/>
      <c r="H64" s="17"/>
      <c r="I64" s="16">
        <f t="shared" ref="I64:I69" si="6">SUM(D64:F64)</f>
        <v>0</v>
      </c>
      <c r="J64" s="16">
        <v>0</v>
      </c>
      <c r="K64" s="16">
        <v>0</v>
      </c>
      <c r="M64" s="75"/>
    </row>
    <row r="65" spans="1:13">
      <c r="A65" s="15"/>
      <c r="B65" s="15"/>
      <c r="C65" s="15" t="s">
        <v>65</v>
      </c>
      <c r="D65" s="16">
        <v>180000</v>
      </c>
      <c r="E65" s="16"/>
      <c r="F65" s="17"/>
      <c r="G65" s="17">
        <v>43652.86</v>
      </c>
      <c r="H65" s="17"/>
      <c r="I65" s="16">
        <f>SUM(D65:G65)</f>
        <v>223652.86</v>
      </c>
      <c r="J65" s="16">
        <v>105000</v>
      </c>
      <c r="K65" s="16">
        <f t="shared" si="0"/>
        <v>46.947756447201257</v>
      </c>
    </row>
    <row r="66" spans="1:13">
      <c r="A66" s="15"/>
      <c r="B66" s="15"/>
      <c r="C66" s="15" t="s">
        <v>66</v>
      </c>
      <c r="D66" s="16">
        <v>0</v>
      </c>
      <c r="E66" s="16"/>
      <c r="F66" s="17"/>
      <c r="G66" s="17"/>
      <c r="H66" s="17"/>
      <c r="I66" s="16">
        <f t="shared" si="6"/>
        <v>0</v>
      </c>
      <c r="J66" s="16">
        <v>0</v>
      </c>
      <c r="K66" s="16">
        <v>0</v>
      </c>
      <c r="M66" s="75"/>
    </row>
    <row r="67" spans="1:13">
      <c r="A67" s="15"/>
      <c r="B67" s="15"/>
      <c r="C67" s="15" t="s">
        <v>67</v>
      </c>
      <c r="D67" s="16">
        <v>0</v>
      </c>
      <c r="E67" s="16"/>
      <c r="F67" s="17"/>
      <c r="G67" s="17">
        <v>2074.8200000000002</v>
      </c>
      <c r="H67" s="17"/>
      <c r="I67" s="16">
        <f>SUM(D67:G67)</f>
        <v>2074.8200000000002</v>
      </c>
      <c r="J67" s="16"/>
      <c r="K67" s="16">
        <f t="shared" si="0"/>
        <v>0</v>
      </c>
    </row>
    <row r="68" spans="1:13">
      <c r="A68" s="15"/>
      <c r="B68" s="15"/>
      <c r="C68" s="15" t="s">
        <v>68</v>
      </c>
      <c r="D68" s="18">
        <v>91629.87</v>
      </c>
      <c r="E68" s="16"/>
      <c r="F68" s="17">
        <v>13205.51</v>
      </c>
      <c r="G68" s="17"/>
      <c r="H68" s="17"/>
      <c r="I68" s="16">
        <f t="shared" si="6"/>
        <v>104835.37999999999</v>
      </c>
      <c r="J68" s="16">
        <v>30000</v>
      </c>
      <c r="K68" s="16">
        <f t="shared" si="0"/>
        <v>28.616293468865191</v>
      </c>
    </row>
    <row r="69" spans="1:13">
      <c r="A69" s="15"/>
      <c r="B69" s="15"/>
      <c r="C69" s="15" t="s">
        <v>69</v>
      </c>
      <c r="D69" s="16">
        <v>0</v>
      </c>
      <c r="E69" s="16"/>
      <c r="F69" s="17"/>
      <c r="G69" s="17"/>
      <c r="H69" s="17"/>
      <c r="I69" s="16">
        <f t="shared" si="6"/>
        <v>0</v>
      </c>
      <c r="J69" s="16">
        <v>0</v>
      </c>
      <c r="K69" s="16">
        <v>0</v>
      </c>
    </row>
    <row r="70" spans="1:13" ht="15.75" thickBot="1">
      <c r="A70" s="36"/>
      <c r="B70" s="37"/>
      <c r="C70" s="37" t="s">
        <v>70</v>
      </c>
      <c r="D70" s="38">
        <f>SUM(D64:D69)</f>
        <v>271629.87</v>
      </c>
      <c r="E70" s="38"/>
      <c r="F70" s="39">
        <f>SUM(F64:F69)</f>
        <v>13205.51</v>
      </c>
      <c r="G70" s="39">
        <f>SUM(G64:G69)</f>
        <v>45727.68</v>
      </c>
      <c r="H70" s="39"/>
      <c r="I70" s="38">
        <f>SUM(D70:G70)</f>
        <v>330563.06</v>
      </c>
      <c r="J70" s="21">
        <f>SUM(J64:J69)</f>
        <v>135000</v>
      </c>
      <c r="K70" s="21">
        <f t="shared" si="0"/>
        <v>40.839408976913511</v>
      </c>
    </row>
    <row r="71" spans="1:13" ht="15.75" thickBot="1">
      <c r="A71" s="79" t="s">
        <v>71</v>
      </c>
      <c r="B71" s="80"/>
      <c r="C71" s="81"/>
      <c r="D71" s="40">
        <f t="shared" ref="D71:J71" si="7">SUM(D16+D27+D58+D59+D60+D63+D70)</f>
        <v>3745729.7300000004</v>
      </c>
      <c r="E71" s="40">
        <f t="shared" si="7"/>
        <v>91778.66</v>
      </c>
      <c r="F71" s="41">
        <f t="shared" si="7"/>
        <v>139552.51</v>
      </c>
      <c r="G71" s="41">
        <f t="shared" si="7"/>
        <v>56618.64</v>
      </c>
      <c r="H71" s="41">
        <f t="shared" si="7"/>
        <v>8572.0400000000009</v>
      </c>
      <c r="I71" s="40">
        <f t="shared" si="7"/>
        <v>4042251.58</v>
      </c>
      <c r="J71" s="67">
        <f t="shared" si="7"/>
        <v>2134255.92</v>
      </c>
      <c r="K71" s="67">
        <f t="shared" si="0"/>
        <v>52.798690971134455</v>
      </c>
    </row>
    <row r="79" spans="1:13" ht="15.75" thickBot="1">
      <c r="A79" s="43" t="s">
        <v>73</v>
      </c>
      <c r="B79" s="42"/>
      <c r="C79" s="42"/>
      <c r="D79" s="44"/>
      <c r="E79" s="85" t="s">
        <v>1</v>
      </c>
      <c r="F79" s="85"/>
      <c r="G79" s="85"/>
      <c r="H79" s="85"/>
      <c r="I79" s="5"/>
    </row>
    <row r="80" spans="1:13" ht="27" thickBot="1">
      <c r="A80" s="6" t="s">
        <v>2</v>
      </c>
      <c r="B80" s="7" t="s">
        <v>3</v>
      </c>
      <c r="C80" s="7" t="s">
        <v>4</v>
      </c>
      <c r="D80" s="9" t="s">
        <v>5</v>
      </c>
      <c r="E80" s="45">
        <v>42433</v>
      </c>
      <c r="F80" s="46">
        <v>42464</v>
      </c>
      <c r="G80" s="46">
        <v>42527</v>
      </c>
      <c r="H80" s="46">
        <v>42551</v>
      </c>
      <c r="I80" s="9" t="s">
        <v>6</v>
      </c>
      <c r="J80" s="65" t="s">
        <v>318</v>
      </c>
      <c r="K80" s="66" t="s">
        <v>319</v>
      </c>
    </row>
    <row r="81" spans="1:12">
      <c r="A81" s="47" t="s">
        <v>74</v>
      </c>
      <c r="B81" s="47">
        <v>642006</v>
      </c>
      <c r="C81" s="47" t="s">
        <v>75</v>
      </c>
      <c r="D81" s="14">
        <v>787.9</v>
      </c>
      <c r="E81" s="48"/>
      <c r="F81" s="49"/>
      <c r="G81" s="49"/>
      <c r="H81" s="49"/>
      <c r="I81" s="14">
        <f t="shared" ref="I81:I90" si="8">SUM(D81:F81)</f>
        <v>787.9</v>
      </c>
      <c r="J81" s="16">
        <v>498.9</v>
      </c>
      <c r="K81" s="16">
        <f>SUM(J81/I81*100)</f>
        <v>63.320218301814947</v>
      </c>
    </row>
    <row r="82" spans="1:12">
      <c r="A82" s="15" t="s">
        <v>76</v>
      </c>
      <c r="B82" s="15">
        <v>637005</v>
      </c>
      <c r="C82" s="15" t="s">
        <v>77</v>
      </c>
      <c r="D82" s="16">
        <v>3060</v>
      </c>
      <c r="E82" s="16"/>
      <c r="F82" s="17"/>
      <c r="G82" s="17"/>
      <c r="H82" s="17"/>
      <c r="I82" s="16">
        <f t="shared" si="8"/>
        <v>3060</v>
      </c>
      <c r="J82" s="16">
        <v>3060</v>
      </c>
      <c r="K82" s="16">
        <f t="shared" ref="K82:K145" si="9">SUM(J82/I82*100)</f>
        <v>100</v>
      </c>
    </row>
    <row r="83" spans="1:12">
      <c r="A83" s="20" t="s">
        <v>78</v>
      </c>
      <c r="B83" s="20" t="s">
        <v>79</v>
      </c>
      <c r="C83" s="20" t="s">
        <v>80</v>
      </c>
      <c r="D83" s="21">
        <f>SUM(D81:D82)</f>
        <v>3847.9</v>
      </c>
      <c r="E83" s="32"/>
      <c r="F83" s="33"/>
      <c r="G83" s="33"/>
      <c r="H83" s="33"/>
      <c r="I83" s="21">
        <f t="shared" si="8"/>
        <v>3847.9</v>
      </c>
      <c r="J83" s="21">
        <f>SUM(J81:J82)</f>
        <v>3558.9</v>
      </c>
      <c r="K83" s="21">
        <f t="shared" si="9"/>
        <v>92.489409807947183</v>
      </c>
    </row>
    <row r="84" spans="1:12">
      <c r="A84" s="15" t="s">
        <v>74</v>
      </c>
      <c r="B84" s="15">
        <v>630</v>
      </c>
      <c r="C84" s="24" t="s">
        <v>81</v>
      </c>
      <c r="D84" s="18">
        <v>4720</v>
      </c>
      <c r="E84" s="18"/>
      <c r="F84" s="26"/>
      <c r="G84" s="26"/>
      <c r="H84" s="26"/>
      <c r="I84" s="18">
        <f t="shared" si="8"/>
        <v>4720</v>
      </c>
      <c r="J84" s="18">
        <v>177.13</v>
      </c>
      <c r="K84" s="16">
        <f t="shared" si="9"/>
        <v>3.7527542372881353</v>
      </c>
      <c r="L84" t="s">
        <v>321</v>
      </c>
    </row>
    <row r="85" spans="1:12">
      <c r="A85" s="15" t="s">
        <v>74</v>
      </c>
      <c r="B85" s="15">
        <v>637003</v>
      </c>
      <c r="C85" s="15" t="s">
        <v>82</v>
      </c>
      <c r="D85" s="16">
        <v>300</v>
      </c>
      <c r="E85" s="16"/>
      <c r="F85" s="17"/>
      <c r="G85" s="17"/>
      <c r="H85" s="17"/>
      <c r="I85" s="16">
        <f t="shared" si="8"/>
        <v>300</v>
      </c>
      <c r="J85" s="16">
        <v>14.76</v>
      </c>
      <c r="K85" s="16">
        <f t="shared" si="9"/>
        <v>4.92</v>
      </c>
    </row>
    <row r="86" spans="1:12">
      <c r="A86" s="15" t="s">
        <v>74</v>
      </c>
      <c r="B86" s="15">
        <v>611</v>
      </c>
      <c r="C86" s="24" t="s">
        <v>322</v>
      </c>
      <c r="D86" s="18">
        <v>1716</v>
      </c>
      <c r="E86" s="18"/>
      <c r="F86" s="26"/>
      <c r="G86" s="26"/>
      <c r="H86" s="26"/>
      <c r="I86" s="18">
        <f t="shared" si="8"/>
        <v>1716</v>
      </c>
      <c r="J86" s="18">
        <v>684.32</v>
      </c>
      <c r="K86" s="16">
        <f t="shared" si="9"/>
        <v>39.878787878787882</v>
      </c>
    </row>
    <row r="87" spans="1:12">
      <c r="A87" s="15" t="s">
        <v>74</v>
      </c>
      <c r="B87" s="15">
        <v>620</v>
      </c>
      <c r="C87" s="24" t="s">
        <v>83</v>
      </c>
      <c r="D87" s="18">
        <v>600</v>
      </c>
      <c r="E87" s="18"/>
      <c r="F87" s="26"/>
      <c r="G87" s="26"/>
      <c r="H87" s="26"/>
      <c r="I87" s="18">
        <f t="shared" si="8"/>
        <v>600</v>
      </c>
      <c r="J87" s="18">
        <v>247.2</v>
      </c>
      <c r="K87" s="16">
        <f t="shared" si="9"/>
        <v>41.199999999999996</v>
      </c>
    </row>
    <row r="88" spans="1:12">
      <c r="A88" s="15"/>
      <c r="B88" s="15">
        <v>633004</v>
      </c>
      <c r="C88" s="15" t="s">
        <v>84</v>
      </c>
      <c r="D88" s="16">
        <v>1000</v>
      </c>
      <c r="E88" s="16"/>
      <c r="F88" s="17"/>
      <c r="G88" s="17"/>
      <c r="H88" s="17"/>
      <c r="I88" s="16">
        <f t="shared" si="8"/>
        <v>1000</v>
      </c>
      <c r="J88" s="16">
        <v>0</v>
      </c>
      <c r="K88" s="16">
        <f t="shared" si="9"/>
        <v>0</v>
      </c>
    </row>
    <row r="89" spans="1:12">
      <c r="A89" s="50" t="s">
        <v>85</v>
      </c>
      <c r="B89" s="50" t="s">
        <v>74</v>
      </c>
      <c r="C89" s="50" t="s">
        <v>86</v>
      </c>
      <c r="D89" s="51">
        <f>SUM(D84:D88)</f>
        <v>8336</v>
      </c>
      <c r="E89" s="51"/>
      <c r="F89" s="52"/>
      <c r="G89" s="52"/>
      <c r="H89" s="52"/>
      <c r="I89" s="51">
        <f t="shared" si="8"/>
        <v>8336</v>
      </c>
      <c r="J89" s="51">
        <f>SUM(J84:J88)</f>
        <v>1123.4100000000001</v>
      </c>
      <c r="K89" s="51">
        <f t="shared" si="9"/>
        <v>13.476607485604609</v>
      </c>
    </row>
    <row r="90" spans="1:12">
      <c r="A90" s="15" t="s">
        <v>76</v>
      </c>
      <c r="B90" s="15">
        <v>633006</v>
      </c>
      <c r="C90" s="15" t="s">
        <v>87</v>
      </c>
      <c r="D90" s="16">
        <v>30</v>
      </c>
      <c r="E90" s="16"/>
      <c r="F90" s="17"/>
      <c r="G90" s="17"/>
      <c r="H90" s="17"/>
      <c r="I90" s="16">
        <f t="shared" si="8"/>
        <v>30</v>
      </c>
      <c r="J90" s="16">
        <v>0</v>
      </c>
      <c r="K90" s="16">
        <f t="shared" si="9"/>
        <v>0</v>
      </c>
    </row>
    <row r="91" spans="1:12">
      <c r="A91" s="15" t="s">
        <v>76</v>
      </c>
      <c r="B91" s="15">
        <v>637027</v>
      </c>
      <c r="C91" s="24" t="s">
        <v>88</v>
      </c>
      <c r="D91" s="18">
        <v>625</v>
      </c>
      <c r="E91" s="18"/>
      <c r="F91" s="26"/>
      <c r="G91" s="26"/>
      <c r="H91" s="26"/>
      <c r="I91" s="18">
        <f t="shared" ref="I91:I104" si="10">SUM(D91:F91)</f>
        <v>625</v>
      </c>
      <c r="J91" s="18">
        <v>259.5</v>
      </c>
      <c r="K91" s="16">
        <f t="shared" si="9"/>
        <v>41.52</v>
      </c>
    </row>
    <row r="92" spans="1:12">
      <c r="A92" s="15" t="s">
        <v>76</v>
      </c>
      <c r="B92" s="15">
        <v>620</v>
      </c>
      <c r="C92" s="24" t="s">
        <v>89</v>
      </c>
      <c r="D92" s="18">
        <v>210</v>
      </c>
      <c r="E92" s="18"/>
      <c r="F92" s="26"/>
      <c r="G92" s="26"/>
      <c r="H92" s="26"/>
      <c r="I92" s="18">
        <f t="shared" si="10"/>
        <v>210</v>
      </c>
      <c r="J92" s="18">
        <v>84.43</v>
      </c>
      <c r="K92" s="16">
        <f t="shared" si="9"/>
        <v>40.204761904761909</v>
      </c>
    </row>
    <row r="93" spans="1:12">
      <c r="A93" s="50" t="s">
        <v>85</v>
      </c>
      <c r="B93" s="50" t="s">
        <v>76</v>
      </c>
      <c r="C93" s="50" t="s">
        <v>90</v>
      </c>
      <c r="D93" s="51">
        <f>SUM(D90:D92)</f>
        <v>865</v>
      </c>
      <c r="E93" s="51"/>
      <c r="F93" s="52"/>
      <c r="G93" s="52"/>
      <c r="H93" s="52"/>
      <c r="I93" s="51">
        <f t="shared" si="10"/>
        <v>865</v>
      </c>
      <c r="J93" s="51">
        <f>SUM(J90:J92)</f>
        <v>343.93</v>
      </c>
      <c r="K93" s="51">
        <f t="shared" si="9"/>
        <v>39.760693641618502</v>
      </c>
    </row>
    <row r="94" spans="1:12">
      <c r="A94" s="15" t="s">
        <v>91</v>
      </c>
      <c r="B94" s="15">
        <v>633009</v>
      </c>
      <c r="C94" s="15" t="s">
        <v>92</v>
      </c>
      <c r="D94" s="16">
        <v>0</v>
      </c>
      <c r="E94" s="16"/>
      <c r="F94" s="17"/>
      <c r="G94" s="17"/>
      <c r="H94" s="17"/>
      <c r="I94" s="16">
        <f t="shared" si="10"/>
        <v>0</v>
      </c>
      <c r="J94" s="16">
        <v>0</v>
      </c>
      <c r="K94" s="16">
        <v>0</v>
      </c>
    </row>
    <row r="95" spans="1:12">
      <c r="A95" s="50" t="s">
        <v>85</v>
      </c>
      <c r="B95" s="50" t="s">
        <v>91</v>
      </c>
      <c r="C95" s="50" t="s">
        <v>93</v>
      </c>
      <c r="D95" s="51">
        <f>SUM(D94:D94)</f>
        <v>0</v>
      </c>
      <c r="E95" s="51"/>
      <c r="F95" s="52"/>
      <c r="G95" s="52"/>
      <c r="H95" s="52"/>
      <c r="I95" s="51">
        <f t="shared" si="10"/>
        <v>0</v>
      </c>
      <c r="J95" s="51">
        <f>SUM(J94)</f>
        <v>0</v>
      </c>
      <c r="K95" s="51">
        <v>0</v>
      </c>
    </row>
    <row r="96" spans="1:12">
      <c r="A96" s="20" t="s">
        <v>94</v>
      </c>
      <c r="B96" s="20" t="s">
        <v>95</v>
      </c>
      <c r="C96" s="20" t="s">
        <v>96</v>
      </c>
      <c r="D96" s="21">
        <f>SUM(D89+D93+D95)</f>
        <v>9201</v>
      </c>
      <c r="E96" s="21"/>
      <c r="F96" s="22"/>
      <c r="G96" s="22"/>
      <c r="H96" s="22"/>
      <c r="I96" s="21">
        <f t="shared" si="10"/>
        <v>9201</v>
      </c>
      <c r="J96" s="21">
        <f>SUM(J89+J93+J95)</f>
        <v>1467.3400000000001</v>
      </c>
      <c r="K96" s="21">
        <f t="shared" si="9"/>
        <v>15.947614389740247</v>
      </c>
    </row>
    <row r="97" spans="1:11">
      <c r="A97" s="15" t="s">
        <v>74</v>
      </c>
      <c r="B97" s="15">
        <v>637026</v>
      </c>
      <c r="C97" s="24" t="s">
        <v>97</v>
      </c>
      <c r="D97" s="18">
        <v>13080</v>
      </c>
      <c r="E97" s="18"/>
      <c r="F97" s="26"/>
      <c r="G97" s="26"/>
      <c r="H97" s="26"/>
      <c r="I97" s="18">
        <f t="shared" si="10"/>
        <v>13080</v>
      </c>
      <c r="J97" s="25">
        <v>2860.92</v>
      </c>
      <c r="K97" s="16">
        <f t="shared" si="9"/>
        <v>21.872477064220185</v>
      </c>
    </row>
    <row r="98" spans="1:11">
      <c r="A98" s="15" t="s">
        <v>74</v>
      </c>
      <c r="B98" s="15">
        <v>620</v>
      </c>
      <c r="C98" s="24" t="s">
        <v>98</v>
      </c>
      <c r="D98" s="18">
        <v>4250</v>
      </c>
      <c r="E98" s="18"/>
      <c r="F98" s="26"/>
      <c r="G98" s="26"/>
      <c r="H98" s="26"/>
      <c r="I98" s="18">
        <f>SUM(D98:F98)</f>
        <v>4250</v>
      </c>
      <c r="J98" s="25">
        <v>931.22</v>
      </c>
      <c r="K98" s="16">
        <f t="shared" si="9"/>
        <v>21.911058823529412</v>
      </c>
    </row>
    <row r="99" spans="1:11">
      <c r="A99" s="30" t="s">
        <v>74</v>
      </c>
      <c r="B99" s="30">
        <v>620.63699999999994</v>
      </c>
      <c r="C99" s="25" t="s">
        <v>99</v>
      </c>
      <c r="D99" s="25">
        <v>0</v>
      </c>
      <c r="E99" s="25"/>
      <c r="F99" s="25">
        <v>6926.02</v>
      </c>
      <c r="G99" s="34"/>
      <c r="H99" s="34"/>
      <c r="I99" s="25">
        <f>SUM(D99:F99)</f>
        <v>6926.02</v>
      </c>
      <c r="J99" s="25">
        <v>6926.02</v>
      </c>
      <c r="K99" s="16">
        <f t="shared" si="9"/>
        <v>100</v>
      </c>
    </row>
    <row r="100" spans="1:11">
      <c r="A100" s="50" t="s">
        <v>85</v>
      </c>
      <c r="B100" s="50" t="s">
        <v>74</v>
      </c>
      <c r="C100" s="50" t="s">
        <v>100</v>
      </c>
      <c r="D100" s="51">
        <f>SUM(D97:D99)</f>
        <v>17330</v>
      </c>
      <c r="E100" s="51"/>
      <c r="F100" s="52">
        <f>SUM(F97:F99)</f>
        <v>6926.02</v>
      </c>
      <c r="G100" s="52"/>
      <c r="H100" s="52"/>
      <c r="I100" s="51">
        <f t="shared" si="10"/>
        <v>24256.02</v>
      </c>
      <c r="J100" s="57">
        <f>SUM(J97:J99)</f>
        <v>10718.16</v>
      </c>
      <c r="K100" s="51">
        <f t="shared" si="9"/>
        <v>44.187628473261483</v>
      </c>
    </row>
    <row r="101" spans="1:11">
      <c r="A101" s="15" t="s">
        <v>76</v>
      </c>
      <c r="B101" s="15">
        <v>637001</v>
      </c>
      <c r="C101" s="15" t="s">
        <v>101</v>
      </c>
      <c r="D101" s="16">
        <v>650</v>
      </c>
      <c r="E101" s="16"/>
      <c r="F101" s="17"/>
      <c r="G101" s="17"/>
      <c r="H101" s="17"/>
      <c r="I101" s="16">
        <f t="shared" si="10"/>
        <v>650</v>
      </c>
      <c r="J101" s="16">
        <v>168</v>
      </c>
      <c r="K101" s="16">
        <f t="shared" si="9"/>
        <v>25.846153846153847</v>
      </c>
    </row>
    <row r="102" spans="1:11">
      <c r="A102" s="15" t="s">
        <v>76</v>
      </c>
      <c r="B102" s="15">
        <v>631001</v>
      </c>
      <c r="C102" s="15" t="s">
        <v>102</v>
      </c>
      <c r="D102" s="16">
        <v>400</v>
      </c>
      <c r="E102" s="16"/>
      <c r="F102" s="17"/>
      <c r="G102" s="17"/>
      <c r="H102" s="17"/>
      <c r="I102" s="16">
        <f t="shared" si="10"/>
        <v>400</v>
      </c>
      <c r="J102" s="30">
        <v>300.92</v>
      </c>
      <c r="K102" s="16">
        <f t="shared" si="9"/>
        <v>75.23</v>
      </c>
    </row>
    <row r="103" spans="1:11">
      <c r="A103" s="50" t="s">
        <v>85</v>
      </c>
      <c r="B103" s="50" t="s">
        <v>76</v>
      </c>
      <c r="C103" s="50" t="s">
        <v>103</v>
      </c>
      <c r="D103" s="51">
        <f>SUM(D101:D102)</f>
        <v>1050</v>
      </c>
      <c r="E103" s="51"/>
      <c r="F103" s="52"/>
      <c r="G103" s="52"/>
      <c r="H103" s="52"/>
      <c r="I103" s="51">
        <f t="shared" si="10"/>
        <v>1050</v>
      </c>
      <c r="J103" s="57">
        <f>SUM(J101:J102)</f>
        <v>468.92</v>
      </c>
      <c r="K103" s="51">
        <f t="shared" si="9"/>
        <v>44.65904761904762</v>
      </c>
    </row>
    <row r="104" spans="1:11">
      <c r="A104" s="20" t="s">
        <v>104</v>
      </c>
      <c r="B104" s="20" t="s">
        <v>105</v>
      </c>
      <c r="C104" s="20" t="s">
        <v>106</v>
      </c>
      <c r="D104" s="21">
        <f>SUM(D100+D103)</f>
        <v>18380</v>
      </c>
      <c r="E104" s="21"/>
      <c r="F104" s="22">
        <f>SUM(F100+F103)</f>
        <v>6926.02</v>
      </c>
      <c r="G104" s="22"/>
      <c r="H104" s="22"/>
      <c r="I104" s="21">
        <f t="shared" si="10"/>
        <v>25306.02</v>
      </c>
      <c r="J104" s="32">
        <f>SUM(J100+J103)</f>
        <v>11187.08</v>
      </c>
      <c r="K104" s="21">
        <f t="shared" si="9"/>
        <v>44.207188645231447</v>
      </c>
    </row>
    <row r="105" spans="1:11">
      <c r="A105" s="15" t="s">
        <v>91</v>
      </c>
      <c r="B105" s="15" t="s">
        <v>16</v>
      </c>
      <c r="C105" s="15" t="s">
        <v>107</v>
      </c>
      <c r="D105" s="30">
        <v>7831.42</v>
      </c>
      <c r="E105" s="30">
        <v>-12.06</v>
      </c>
      <c r="F105" s="31"/>
      <c r="G105" s="31"/>
      <c r="H105" s="31">
        <v>212.04</v>
      </c>
      <c r="I105" s="30">
        <f>SUM(D105:H105)</f>
        <v>8031.4</v>
      </c>
      <c r="J105" s="30">
        <v>4247.28</v>
      </c>
      <c r="K105" s="16">
        <f t="shared" si="9"/>
        <v>52.883432527330228</v>
      </c>
    </row>
    <row r="106" spans="1:11">
      <c r="A106" s="15" t="s">
        <v>108</v>
      </c>
      <c r="B106" s="15"/>
      <c r="C106" s="15" t="s">
        <v>109</v>
      </c>
      <c r="D106" s="16">
        <v>21375</v>
      </c>
      <c r="E106" s="16">
        <v>18.72</v>
      </c>
      <c r="F106" s="17"/>
      <c r="G106" s="17"/>
      <c r="H106" s="17"/>
      <c r="I106" s="16">
        <f>SUM(D106:F106)</f>
        <v>21393.72</v>
      </c>
      <c r="J106" s="30">
        <v>15549.55</v>
      </c>
      <c r="K106" s="16">
        <f t="shared" si="9"/>
        <v>72.682777936702919</v>
      </c>
    </row>
    <row r="107" spans="1:11">
      <c r="A107" s="53" t="s">
        <v>110</v>
      </c>
      <c r="B107" s="15"/>
      <c r="C107" s="71" t="s">
        <v>111</v>
      </c>
      <c r="D107" s="18">
        <v>0</v>
      </c>
      <c r="E107" s="18"/>
      <c r="F107" s="26"/>
      <c r="G107" s="26"/>
      <c r="H107" s="26"/>
      <c r="I107" s="18">
        <f>SUM(D107:F107)</f>
        <v>0</v>
      </c>
      <c r="J107" s="25">
        <v>2550.21</v>
      </c>
      <c r="K107" s="18">
        <v>0</v>
      </c>
    </row>
    <row r="108" spans="1:11">
      <c r="A108" s="20" t="s">
        <v>112</v>
      </c>
      <c r="B108" s="20" t="s">
        <v>113</v>
      </c>
      <c r="C108" s="20" t="s">
        <v>114</v>
      </c>
      <c r="D108" s="32">
        <f>SUM(D105:D107)</f>
        <v>29206.42</v>
      </c>
      <c r="E108" s="32">
        <f>SUM(E105:E107)</f>
        <v>6.6599999999999984</v>
      </c>
      <c r="F108" s="33"/>
      <c r="G108" s="33"/>
      <c r="H108" s="33">
        <f>SUM(H105:H107)</f>
        <v>212.04</v>
      </c>
      <c r="I108" s="32">
        <f>SUM(D108:H108)</f>
        <v>29425.119999999999</v>
      </c>
      <c r="J108" s="32">
        <f>SUM(J105:J107)</f>
        <v>22347.039999999997</v>
      </c>
      <c r="K108" s="21">
        <f t="shared" si="9"/>
        <v>75.9454506897508</v>
      </c>
    </row>
    <row r="109" spans="1:11" s="68" customFormat="1">
      <c r="A109" s="27" t="s">
        <v>76</v>
      </c>
      <c r="B109" s="27">
        <v>633005</v>
      </c>
      <c r="C109" s="27" t="s">
        <v>326</v>
      </c>
      <c r="D109" s="18">
        <v>0</v>
      </c>
      <c r="E109" s="18"/>
      <c r="F109" s="26"/>
      <c r="G109" s="26"/>
      <c r="H109" s="26"/>
      <c r="I109" s="18">
        <v>0</v>
      </c>
      <c r="J109" s="18">
        <v>2000</v>
      </c>
      <c r="K109" s="18">
        <v>0</v>
      </c>
    </row>
    <row r="110" spans="1:11">
      <c r="A110" s="28" t="s">
        <v>76</v>
      </c>
      <c r="B110" s="28">
        <v>633006</v>
      </c>
      <c r="C110" s="28" t="s">
        <v>115</v>
      </c>
      <c r="D110" s="16">
        <v>10</v>
      </c>
      <c r="E110" s="16"/>
      <c r="F110" s="17"/>
      <c r="G110" s="17"/>
      <c r="H110" s="17"/>
      <c r="I110" s="16">
        <f t="shared" ref="I110:I123" si="11">SUM(D110:F110)</f>
        <v>10</v>
      </c>
      <c r="J110" s="16">
        <v>0</v>
      </c>
      <c r="K110" s="16">
        <f t="shared" si="9"/>
        <v>0</v>
      </c>
    </row>
    <row r="111" spans="1:11">
      <c r="A111" s="28" t="s">
        <v>76</v>
      </c>
      <c r="B111" s="28">
        <v>633010</v>
      </c>
      <c r="C111" s="28" t="s">
        <v>116</v>
      </c>
      <c r="D111" s="16">
        <v>0</v>
      </c>
      <c r="E111" s="16"/>
      <c r="F111" s="17"/>
      <c r="G111" s="17"/>
      <c r="H111" s="17"/>
      <c r="I111" s="16">
        <f t="shared" si="11"/>
        <v>0</v>
      </c>
      <c r="J111" s="16">
        <v>0</v>
      </c>
      <c r="K111" s="16">
        <v>0</v>
      </c>
    </row>
    <row r="112" spans="1:11">
      <c r="A112" s="15" t="s">
        <v>76</v>
      </c>
      <c r="B112" s="55">
        <v>635.63400000000001</v>
      </c>
      <c r="C112" s="15" t="s">
        <v>117</v>
      </c>
      <c r="D112" s="16">
        <v>300</v>
      </c>
      <c r="E112" s="16"/>
      <c r="F112" s="17"/>
      <c r="G112" s="17"/>
      <c r="H112" s="17"/>
      <c r="I112" s="16">
        <f t="shared" si="11"/>
        <v>300</v>
      </c>
      <c r="J112" s="16">
        <v>220.4</v>
      </c>
      <c r="K112" s="16">
        <f t="shared" si="9"/>
        <v>73.466666666666669</v>
      </c>
    </row>
    <row r="113" spans="1:11">
      <c r="A113" s="15" t="s">
        <v>76</v>
      </c>
      <c r="B113" s="15">
        <v>634001</v>
      </c>
      <c r="C113" s="15" t="s">
        <v>118</v>
      </c>
      <c r="D113" s="16">
        <v>400</v>
      </c>
      <c r="E113" s="16"/>
      <c r="F113" s="17"/>
      <c r="G113" s="17"/>
      <c r="H113" s="17"/>
      <c r="I113" s="16">
        <f t="shared" si="11"/>
        <v>400</v>
      </c>
      <c r="J113" s="16">
        <v>300.02</v>
      </c>
      <c r="K113" s="16">
        <f t="shared" si="9"/>
        <v>75.004999999999995</v>
      </c>
    </row>
    <row r="114" spans="1:11">
      <c r="A114" s="15" t="s">
        <v>76</v>
      </c>
      <c r="B114" s="15">
        <v>634003</v>
      </c>
      <c r="C114" s="15" t="s">
        <v>119</v>
      </c>
      <c r="D114" s="16">
        <v>400</v>
      </c>
      <c r="E114" s="16"/>
      <c r="F114" s="17"/>
      <c r="G114" s="17"/>
      <c r="H114" s="17"/>
      <c r="I114" s="16">
        <f t="shared" si="11"/>
        <v>400</v>
      </c>
      <c r="J114" s="16">
        <v>335.55</v>
      </c>
      <c r="K114" s="16">
        <f t="shared" si="9"/>
        <v>83.887500000000003</v>
      </c>
    </row>
    <row r="115" spans="1:11">
      <c r="A115" s="15" t="s">
        <v>76</v>
      </c>
      <c r="B115" s="15">
        <v>633010</v>
      </c>
      <c r="C115" s="15" t="s">
        <v>120</v>
      </c>
      <c r="D115" s="18">
        <v>1000</v>
      </c>
      <c r="E115" s="16"/>
      <c r="F115" s="17"/>
      <c r="G115" s="17"/>
      <c r="H115" s="17"/>
      <c r="I115" s="16">
        <f t="shared" si="11"/>
        <v>1000</v>
      </c>
      <c r="J115" s="16">
        <v>0</v>
      </c>
      <c r="K115" s="16">
        <f t="shared" si="9"/>
        <v>0</v>
      </c>
    </row>
    <row r="116" spans="1:11">
      <c r="A116" s="15" t="s">
        <v>76</v>
      </c>
      <c r="B116" s="15">
        <v>637</v>
      </c>
      <c r="C116" s="15" t="s">
        <v>121</v>
      </c>
      <c r="D116" s="16">
        <v>300</v>
      </c>
      <c r="E116" s="16"/>
      <c r="F116" s="17"/>
      <c r="G116" s="17"/>
      <c r="H116" s="17"/>
      <c r="I116" s="16">
        <f t="shared" si="11"/>
        <v>300</v>
      </c>
      <c r="J116" s="16">
        <v>0</v>
      </c>
      <c r="K116" s="16">
        <f t="shared" si="9"/>
        <v>0</v>
      </c>
    </row>
    <row r="117" spans="1:11">
      <c r="A117" s="28" t="s">
        <v>76</v>
      </c>
      <c r="B117" s="28">
        <v>700</v>
      </c>
      <c r="C117" s="28" t="s">
        <v>122</v>
      </c>
      <c r="D117" s="16">
        <v>0</v>
      </c>
      <c r="E117" s="16"/>
      <c r="F117" s="17"/>
      <c r="G117" s="17"/>
      <c r="H117" s="17"/>
      <c r="I117" s="16">
        <f t="shared" si="11"/>
        <v>0</v>
      </c>
      <c r="J117" s="16">
        <v>0</v>
      </c>
      <c r="K117" s="16">
        <v>0</v>
      </c>
    </row>
    <row r="118" spans="1:11">
      <c r="A118" s="15" t="s">
        <v>76</v>
      </c>
      <c r="B118" s="15">
        <v>637005</v>
      </c>
      <c r="C118" s="15" t="s">
        <v>123</v>
      </c>
      <c r="D118" s="16">
        <v>150</v>
      </c>
      <c r="E118" s="16"/>
      <c r="F118" s="17"/>
      <c r="G118" s="17"/>
      <c r="H118" s="17"/>
      <c r="I118" s="16">
        <f t="shared" si="11"/>
        <v>150</v>
      </c>
      <c r="J118" s="16">
        <v>0</v>
      </c>
      <c r="K118" s="16">
        <f t="shared" si="9"/>
        <v>0</v>
      </c>
    </row>
    <row r="119" spans="1:11">
      <c r="A119" s="50" t="s">
        <v>85</v>
      </c>
      <c r="B119" s="50" t="s">
        <v>76</v>
      </c>
      <c r="C119" s="50" t="s">
        <v>124</v>
      </c>
      <c r="D119" s="51">
        <f>SUM(D110:D118)</f>
        <v>2560</v>
      </c>
      <c r="E119" s="51"/>
      <c r="F119" s="52"/>
      <c r="G119" s="52"/>
      <c r="H119" s="52"/>
      <c r="I119" s="51">
        <f t="shared" si="11"/>
        <v>2560</v>
      </c>
      <c r="J119" s="51">
        <f>SUM(J109:J118)</f>
        <v>2855.9700000000003</v>
      </c>
      <c r="K119" s="51">
        <f t="shared" si="9"/>
        <v>111.56132812500002</v>
      </c>
    </row>
    <row r="120" spans="1:11">
      <c r="A120" s="50"/>
      <c r="B120" s="50"/>
      <c r="C120" s="50" t="s">
        <v>310</v>
      </c>
      <c r="D120" s="51">
        <v>0</v>
      </c>
      <c r="E120" s="51"/>
      <c r="F120" s="52"/>
      <c r="G120" s="52">
        <v>2975.64</v>
      </c>
      <c r="H120" s="52"/>
      <c r="I120" s="51">
        <f>SUM(D120:G120)</f>
        <v>2975.64</v>
      </c>
      <c r="J120" s="51">
        <v>2975.64</v>
      </c>
      <c r="K120" s="51">
        <f t="shared" si="9"/>
        <v>100</v>
      </c>
    </row>
    <row r="121" spans="1:11">
      <c r="A121" s="20" t="s">
        <v>125</v>
      </c>
      <c r="B121" s="20" t="s">
        <v>126</v>
      </c>
      <c r="C121" s="20" t="s">
        <v>127</v>
      </c>
      <c r="D121" s="21">
        <f>SUM(D119+D120)</f>
        <v>2560</v>
      </c>
      <c r="E121" s="21"/>
      <c r="F121" s="22"/>
      <c r="G121" s="22">
        <f>SUM(G119:G120)</f>
        <v>2975.64</v>
      </c>
      <c r="H121" s="22"/>
      <c r="I121" s="21">
        <f>SUM(I119+I120)</f>
        <v>5535.6399999999994</v>
      </c>
      <c r="J121" s="21">
        <f>SUM(J119+J120)</f>
        <v>5831.6100000000006</v>
      </c>
      <c r="K121" s="21">
        <f t="shared" si="9"/>
        <v>105.34662658698906</v>
      </c>
    </row>
    <row r="122" spans="1:11">
      <c r="A122" s="15" t="s">
        <v>74</v>
      </c>
      <c r="B122" s="15">
        <v>635004</v>
      </c>
      <c r="C122" s="15" t="s">
        <v>128</v>
      </c>
      <c r="D122" s="16">
        <v>900</v>
      </c>
      <c r="E122" s="16"/>
      <c r="F122" s="17"/>
      <c r="G122" s="17"/>
      <c r="H122" s="17"/>
      <c r="I122" s="16">
        <f t="shared" si="11"/>
        <v>900</v>
      </c>
      <c r="J122" s="16">
        <v>897</v>
      </c>
      <c r="K122" s="16">
        <f t="shared" si="9"/>
        <v>99.666666666666671</v>
      </c>
    </row>
    <row r="123" spans="1:11">
      <c r="A123" s="24" t="s">
        <v>74</v>
      </c>
      <c r="B123" s="24">
        <v>637005</v>
      </c>
      <c r="C123" s="24" t="s">
        <v>129</v>
      </c>
      <c r="D123" s="16">
        <v>0</v>
      </c>
      <c r="E123" s="16"/>
      <c r="F123" s="17"/>
      <c r="G123" s="17"/>
      <c r="H123" s="17"/>
      <c r="I123" s="16">
        <f t="shared" si="11"/>
        <v>0</v>
      </c>
      <c r="J123" s="16">
        <v>0</v>
      </c>
      <c r="K123" s="16">
        <v>0</v>
      </c>
    </row>
    <row r="124" spans="1:11">
      <c r="A124" s="24" t="s">
        <v>74</v>
      </c>
      <c r="B124" s="24">
        <v>700</v>
      </c>
      <c r="C124" s="24" t="s">
        <v>130</v>
      </c>
      <c r="D124" s="18">
        <v>238500</v>
      </c>
      <c r="E124" s="18"/>
      <c r="F124" s="26">
        <v>-55000</v>
      </c>
      <c r="G124" s="26"/>
      <c r="H124" s="26"/>
      <c r="I124" s="16">
        <f>SUM(D124:F124)</f>
        <v>183500</v>
      </c>
      <c r="J124" s="16">
        <v>60000</v>
      </c>
      <c r="K124" s="16">
        <f t="shared" si="9"/>
        <v>32.697547683923709</v>
      </c>
    </row>
    <row r="125" spans="1:11">
      <c r="A125" s="24" t="s">
        <v>74</v>
      </c>
      <c r="B125" s="24">
        <v>721</v>
      </c>
      <c r="C125" s="24" t="s">
        <v>131</v>
      </c>
      <c r="D125" s="18">
        <v>18500</v>
      </c>
      <c r="E125" s="18"/>
      <c r="F125" s="26"/>
      <c r="G125" s="26"/>
      <c r="H125" s="26"/>
      <c r="I125" s="16">
        <f t="shared" ref="I125:I164" si="12">SUM(D125:F125)</f>
        <v>18500</v>
      </c>
      <c r="J125" s="16">
        <v>0</v>
      </c>
      <c r="K125" s="16">
        <f t="shared" si="9"/>
        <v>0</v>
      </c>
    </row>
    <row r="126" spans="1:11">
      <c r="A126" s="24" t="s">
        <v>74</v>
      </c>
      <c r="B126" s="56">
        <v>630</v>
      </c>
      <c r="C126" s="24" t="s">
        <v>324</v>
      </c>
      <c r="D126" s="16">
        <v>0</v>
      </c>
      <c r="E126" s="16"/>
      <c r="F126" s="17"/>
      <c r="G126" s="17"/>
      <c r="H126" s="17"/>
      <c r="I126" s="16">
        <f t="shared" si="12"/>
        <v>0</v>
      </c>
      <c r="J126" s="16">
        <v>270</v>
      </c>
      <c r="K126" s="16">
        <v>0</v>
      </c>
    </row>
    <row r="127" spans="1:11">
      <c r="A127" s="24" t="s">
        <v>74</v>
      </c>
      <c r="B127" s="24">
        <v>636001</v>
      </c>
      <c r="C127" s="24" t="s">
        <v>132</v>
      </c>
      <c r="D127" s="16">
        <v>300</v>
      </c>
      <c r="E127" s="16"/>
      <c r="F127" s="17"/>
      <c r="G127" s="17"/>
      <c r="H127" s="17"/>
      <c r="I127" s="16">
        <f t="shared" si="12"/>
        <v>300</v>
      </c>
      <c r="J127" s="16">
        <v>300</v>
      </c>
      <c r="K127" s="16">
        <f t="shared" si="9"/>
        <v>100</v>
      </c>
    </row>
    <row r="128" spans="1:11">
      <c r="A128" s="24" t="s">
        <v>74</v>
      </c>
      <c r="B128" s="24">
        <v>716</v>
      </c>
      <c r="C128" s="24" t="s">
        <v>133</v>
      </c>
      <c r="D128" s="16">
        <v>0</v>
      </c>
      <c r="E128" s="16"/>
      <c r="F128" s="17"/>
      <c r="G128" s="17"/>
      <c r="H128" s="17"/>
      <c r="I128" s="16">
        <f t="shared" si="12"/>
        <v>0</v>
      </c>
      <c r="J128" s="16">
        <v>0</v>
      </c>
      <c r="K128" s="16">
        <v>0</v>
      </c>
    </row>
    <row r="129" spans="1:11">
      <c r="A129" s="24" t="s">
        <v>74</v>
      </c>
      <c r="B129" s="24">
        <v>716</v>
      </c>
      <c r="C129" s="24" t="s">
        <v>134</v>
      </c>
      <c r="D129" s="16">
        <v>0</v>
      </c>
      <c r="E129" s="16"/>
      <c r="F129" s="17"/>
      <c r="G129" s="17"/>
      <c r="H129" s="17"/>
      <c r="I129" s="16">
        <f t="shared" si="12"/>
        <v>0</v>
      </c>
      <c r="J129" s="16">
        <v>0</v>
      </c>
      <c r="K129" s="16">
        <v>0</v>
      </c>
    </row>
    <row r="130" spans="1:11">
      <c r="A130" s="25" t="s">
        <v>74</v>
      </c>
      <c r="B130" s="25">
        <v>637005</v>
      </c>
      <c r="C130" s="25" t="s">
        <v>135</v>
      </c>
      <c r="D130" s="16">
        <v>0</v>
      </c>
      <c r="E130" s="16"/>
      <c r="F130" s="17"/>
      <c r="G130" s="17"/>
      <c r="H130" s="17"/>
      <c r="I130" s="16">
        <f t="shared" si="12"/>
        <v>0</v>
      </c>
      <c r="J130" s="16">
        <v>0</v>
      </c>
      <c r="K130" s="16">
        <v>0</v>
      </c>
    </row>
    <row r="131" spans="1:11">
      <c r="A131" s="25" t="s">
        <v>74</v>
      </c>
      <c r="B131" s="25">
        <v>637005</v>
      </c>
      <c r="C131" s="25" t="s">
        <v>136</v>
      </c>
      <c r="D131" s="16">
        <v>0</v>
      </c>
      <c r="E131" s="16"/>
      <c r="F131" s="17"/>
      <c r="G131" s="17"/>
      <c r="H131" s="17"/>
      <c r="I131" s="16">
        <f t="shared" si="12"/>
        <v>0</v>
      </c>
      <c r="J131" s="16">
        <v>0</v>
      </c>
      <c r="K131" s="16">
        <v>0</v>
      </c>
    </row>
    <row r="132" spans="1:11">
      <c r="A132" s="25" t="s">
        <v>74</v>
      </c>
      <c r="B132" s="25">
        <v>637027</v>
      </c>
      <c r="C132" s="25" t="s">
        <v>137</v>
      </c>
      <c r="D132" s="16">
        <v>0</v>
      </c>
      <c r="E132" s="16"/>
      <c r="F132" s="17"/>
      <c r="G132" s="17"/>
      <c r="H132" s="17"/>
      <c r="I132" s="16">
        <f t="shared" si="12"/>
        <v>0</v>
      </c>
      <c r="J132" s="16">
        <v>0</v>
      </c>
      <c r="K132" s="16">
        <v>0</v>
      </c>
    </row>
    <row r="133" spans="1:11">
      <c r="A133" s="25" t="s">
        <v>74</v>
      </c>
      <c r="B133" s="25" t="s">
        <v>323</v>
      </c>
      <c r="C133" s="72" t="s">
        <v>138</v>
      </c>
      <c r="D133" s="73">
        <v>360</v>
      </c>
      <c r="E133" s="73"/>
      <c r="F133" s="74"/>
      <c r="G133" s="74"/>
      <c r="H133" s="74"/>
      <c r="I133" s="73">
        <f t="shared" si="12"/>
        <v>360</v>
      </c>
      <c r="J133" s="73">
        <v>338.25</v>
      </c>
      <c r="K133" s="16">
        <f t="shared" si="9"/>
        <v>93.958333333333329</v>
      </c>
    </row>
    <row r="134" spans="1:11">
      <c r="A134" s="25" t="s">
        <v>74</v>
      </c>
      <c r="B134" s="25" t="s">
        <v>323</v>
      </c>
      <c r="C134" s="25" t="s">
        <v>139</v>
      </c>
      <c r="D134" s="16">
        <v>1036.4000000000001</v>
      </c>
      <c r="E134" s="16"/>
      <c r="F134" s="17"/>
      <c r="G134" s="17"/>
      <c r="H134" s="17"/>
      <c r="I134" s="16">
        <f t="shared" si="12"/>
        <v>1036.4000000000001</v>
      </c>
      <c r="J134" s="16">
        <v>1036.4000000000001</v>
      </c>
      <c r="K134" s="16">
        <f t="shared" si="9"/>
        <v>100</v>
      </c>
    </row>
    <row r="135" spans="1:11">
      <c r="A135" s="50" t="s">
        <v>85</v>
      </c>
      <c r="B135" s="50" t="s">
        <v>74</v>
      </c>
      <c r="C135" s="50" t="s">
        <v>140</v>
      </c>
      <c r="D135" s="51">
        <f>SUM(D122:D134)</f>
        <v>259596.4</v>
      </c>
      <c r="E135" s="51"/>
      <c r="F135" s="52">
        <f>SUM(F122:F134)</f>
        <v>-55000</v>
      </c>
      <c r="G135" s="52"/>
      <c r="H135" s="52"/>
      <c r="I135" s="51">
        <f t="shared" si="12"/>
        <v>204596.4</v>
      </c>
      <c r="J135" s="51">
        <f>SUM(J122:J134)</f>
        <v>62841.65</v>
      </c>
      <c r="K135" s="51">
        <f t="shared" si="9"/>
        <v>30.714934378121999</v>
      </c>
    </row>
    <row r="136" spans="1:11">
      <c r="A136" s="20" t="s">
        <v>141</v>
      </c>
      <c r="B136" s="20" t="s">
        <v>142</v>
      </c>
      <c r="C136" s="20" t="s">
        <v>143</v>
      </c>
      <c r="D136" s="21">
        <f>SUM(D135)</f>
        <v>259596.4</v>
      </c>
      <c r="E136" s="21"/>
      <c r="F136" s="22">
        <f>SUM(F135)</f>
        <v>-55000</v>
      </c>
      <c r="G136" s="22"/>
      <c r="H136" s="22"/>
      <c r="I136" s="21">
        <f t="shared" si="12"/>
        <v>204596.4</v>
      </c>
      <c r="J136" s="21">
        <f>SUM(J135)</f>
        <v>62841.65</v>
      </c>
      <c r="K136" s="21">
        <f t="shared" si="9"/>
        <v>30.714934378121999</v>
      </c>
    </row>
    <row r="137" spans="1:11">
      <c r="A137" s="29" t="s">
        <v>74</v>
      </c>
      <c r="B137" s="29">
        <v>717001</v>
      </c>
      <c r="C137" s="29" t="s">
        <v>144</v>
      </c>
      <c r="D137" s="18">
        <v>5000</v>
      </c>
      <c r="E137" s="18"/>
      <c r="F137" s="26"/>
      <c r="G137" s="26"/>
      <c r="H137" s="26"/>
      <c r="I137" s="16">
        <f t="shared" si="12"/>
        <v>5000</v>
      </c>
      <c r="J137" s="16">
        <v>0</v>
      </c>
      <c r="K137" s="16">
        <f t="shared" si="9"/>
        <v>0</v>
      </c>
    </row>
    <row r="138" spans="1:11">
      <c r="A138" s="15" t="s">
        <v>74</v>
      </c>
      <c r="B138" s="15">
        <v>717002</v>
      </c>
      <c r="C138" s="15" t="s">
        <v>145</v>
      </c>
      <c r="D138" s="16">
        <v>0</v>
      </c>
      <c r="E138" s="16"/>
      <c r="F138" s="17"/>
      <c r="G138" s="17"/>
      <c r="H138" s="17"/>
      <c r="I138" s="16">
        <f t="shared" si="12"/>
        <v>0</v>
      </c>
      <c r="J138" s="16">
        <v>0</v>
      </c>
      <c r="K138" s="16">
        <v>0</v>
      </c>
    </row>
    <row r="139" spans="1:11">
      <c r="A139" s="15" t="s">
        <v>74</v>
      </c>
      <c r="B139" s="15">
        <v>717002</v>
      </c>
      <c r="C139" s="15" t="s">
        <v>146</v>
      </c>
      <c r="D139" s="25">
        <v>71195.94</v>
      </c>
      <c r="E139" s="18"/>
      <c r="F139" s="26"/>
      <c r="G139" s="26"/>
      <c r="H139" s="26"/>
      <c r="I139" s="16">
        <f t="shared" si="12"/>
        <v>71195.94</v>
      </c>
      <c r="J139" s="16">
        <v>0</v>
      </c>
      <c r="K139" s="16">
        <f t="shared" si="9"/>
        <v>0</v>
      </c>
    </row>
    <row r="140" spans="1:11">
      <c r="A140" s="15" t="s">
        <v>74</v>
      </c>
      <c r="B140" s="15">
        <v>716</v>
      </c>
      <c r="C140" s="15" t="s">
        <v>147</v>
      </c>
      <c r="D140" s="16">
        <v>20000</v>
      </c>
      <c r="E140" s="16"/>
      <c r="F140" s="17"/>
      <c r="G140" s="17"/>
      <c r="H140" s="17"/>
      <c r="I140" s="16">
        <f t="shared" si="12"/>
        <v>20000</v>
      </c>
      <c r="J140" s="16">
        <v>15.75</v>
      </c>
      <c r="K140" s="16">
        <f t="shared" si="9"/>
        <v>7.8750000000000001E-2</v>
      </c>
    </row>
    <row r="141" spans="1:11">
      <c r="A141" s="15" t="s">
        <v>74</v>
      </c>
      <c r="B141" s="15">
        <v>633006</v>
      </c>
      <c r="C141" s="15" t="s">
        <v>148</v>
      </c>
      <c r="D141" s="16">
        <v>0</v>
      </c>
      <c r="E141" s="16"/>
      <c r="F141" s="17">
        <v>1000</v>
      </c>
      <c r="G141" s="17"/>
      <c r="H141" s="17"/>
      <c r="I141" s="16">
        <f>SUM(D141:F141)</f>
        <v>1000</v>
      </c>
      <c r="J141" s="16">
        <v>552</v>
      </c>
      <c r="K141" s="16">
        <f t="shared" si="9"/>
        <v>55.2</v>
      </c>
    </row>
    <row r="142" spans="1:11">
      <c r="A142" s="15" t="s">
        <v>74</v>
      </c>
      <c r="B142" s="15">
        <v>635006</v>
      </c>
      <c r="C142" s="15" t="s">
        <v>149</v>
      </c>
      <c r="D142" s="16">
        <v>14000</v>
      </c>
      <c r="E142" s="16"/>
      <c r="F142" s="17"/>
      <c r="G142" s="17"/>
      <c r="H142" s="17"/>
      <c r="I142" s="16">
        <f t="shared" si="12"/>
        <v>14000</v>
      </c>
      <c r="J142" s="16">
        <v>70</v>
      </c>
      <c r="K142" s="16">
        <f t="shared" si="9"/>
        <v>0.5</v>
      </c>
    </row>
    <row r="143" spans="1:11">
      <c r="A143" s="15" t="s">
        <v>74</v>
      </c>
      <c r="B143" s="15">
        <v>635006</v>
      </c>
      <c r="C143" s="15" t="s">
        <v>150</v>
      </c>
      <c r="D143" s="16">
        <v>0</v>
      </c>
      <c r="E143" s="16"/>
      <c r="F143" s="17"/>
      <c r="G143" s="17"/>
      <c r="H143" s="17"/>
      <c r="I143" s="16">
        <f t="shared" si="12"/>
        <v>0</v>
      </c>
      <c r="J143" s="16">
        <v>0</v>
      </c>
      <c r="K143" s="16">
        <v>0</v>
      </c>
    </row>
    <row r="144" spans="1:11">
      <c r="A144" s="15" t="s">
        <v>74</v>
      </c>
      <c r="B144" s="15">
        <v>635006</v>
      </c>
      <c r="C144" s="15" t="s">
        <v>151</v>
      </c>
      <c r="D144" s="16">
        <v>14000</v>
      </c>
      <c r="E144" s="16"/>
      <c r="F144" s="17"/>
      <c r="G144" s="17"/>
      <c r="H144" s="17"/>
      <c r="I144" s="16">
        <f t="shared" si="12"/>
        <v>14000</v>
      </c>
      <c r="J144" s="16">
        <v>0</v>
      </c>
      <c r="K144" s="16">
        <f t="shared" si="9"/>
        <v>0</v>
      </c>
    </row>
    <row r="145" spans="1:11">
      <c r="A145" s="15" t="s">
        <v>74</v>
      </c>
      <c r="B145" s="15">
        <v>717001</v>
      </c>
      <c r="C145" s="15" t="s">
        <v>152</v>
      </c>
      <c r="D145" s="16">
        <v>0</v>
      </c>
      <c r="E145" s="16"/>
      <c r="F145" s="17"/>
      <c r="G145" s="17">
        <v>80000</v>
      </c>
      <c r="H145" s="17"/>
      <c r="I145" s="16">
        <f>SUM(D145:H145)</f>
        <v>80000</v>
      </c>
      <c r="J145" s="16">
        <v>0</v>
      </c>
      <c r="K145" s="16">
        <f t="shared" si="9"/>
        <v>0</v>
      </c>
    </row>
    <row r="146" spans="1:11">
      <c r="A146" s="15" t="s">
        <v>74</v>
      </c>
      <c r="B146" s="15">
        <v>635010</v>
      </c>
      <c r="C146" s="15" t="s">
        <v>313</v>
      </c>
      <c r="D146" s="16">
        <v>0</v>
      </c>
      <c r="E146" s="16"/>
      <c r="F146" s="17"/>
      <c r="G146" s="17"/>
      <c r="H146" s="17"/>
      <c r="I146" s="16">
        <f>SUM(D146:H146)</f>
        <v>0</v>
      </c>
      <c r="J146" s="16">
        <v>0</v>
      </c>
      <c r="K146" s="16">
        <v>0</v>
      </c>
    </row>
    <row r="147" spans="1:11">
      <c r="A147" s="15" t="s">
        <v>74</v>
      </c>
      <c r="B147" s="15">
        <v>716</v>
      </c>
      <c r="C147" s="15" t="s">
        <v>153</v>
      </c>
      <c r="D147" s="16">
        <v>0</v>
      </c>
      <c r="E147" s="16"/>
      <c r="F147" s="17"/>
      <c r="G147" s="17"/>
      <c r="H147" s="17"/>
      <c r="I147" s="16">
        <f t="shared" si="12"/>
        <v>0</v>
      </c>
      <c r="J147" s="16">
        <v>0</v>
      </c>
      <c r="K147" s="16">
        <v>0</v>
      </c>
    </row>
    <row r="148" spans="1:11">
      <c r="A148" s="15" t="s">
        <v>74</v>
      </c>
      <c r="B148" s="15">
        <v>635006</v>
      </c>
      <c r="C148" s="15" t="s">
        <v>154</v>
      </c>
      <c r="D148" s="16">
        <v>0</v>
      </c>
      <c r="E148" s="16"/>
      <c r="F148" s="17"/>
      <c r="G148" s="17"/>
      <c r="H148" s="17"/>
      <c r="I148" s="16">
        <f t="shared" si="12"/>
        <v>0</v>
      </c>
      <c r="J148" s="16">
        <v>0</v>
      </c>
      <c r="K148" s="16">
        <v>0</v>
      </c>
    </row>
    <row r="149" spans="1:11">
      <c r="A149" s="15" t="s">
        <v>74</v>
      </c>
      <c r="B149" s="15">
        <v>641</v>
      </c>
      <c r="C149" s="15" t="s">
        <v>155</v>
      </c>
      <c r="D149" s="18">
        <v>0</v>
      </c>
      <c r="E149" s="16"/>
      <c r="F149" s="17"/>
      <c r="G149" s="17"/>
      <c r="H149" s="17"/>
      <c r="I149" s="16">
        <f t="shared" si="12"/>
        <v>0</v>
      </c>
      <c r="J149" s="16">
        <v>0</v>
      </c>
      <c r="K149" s="16">
        <v>0</v>
      </c>
    </row>
    <row r="150" spans="1:11">
      <c r="A150" s="15" t="s">
        <v>74</v>
      </c>
      <c r="B150" s="15">
        <v>641</v>
      </c>
      <c r="C150" s="15" t="s">
        <v>156</v>
      </c>
      <c r="D150" s="16">
        <v>4000</v>
      </c>
      <c r="E150" s="16"/>
      <c r="F150" s="17"/>
      <c r="G150" s="17"/>
      <c r="H150" s="17"/>
      <c r="I150" s="16">
        <f t="shared" si="12"/>
        <v>4000</v>
      </c>
      <c r="J150" s="16">
        <v>0</v>
      </c>
      <c r="K150" s="16">
        <f t="shared" ref="K150:K208" si="13">SUM(J150/I150*100)</f>
        <v>0</v>
      </c>
    </row>
    <row r="151" spans="1:11">
      <c r="A151" s="20" t="s">
        <v>157</v>
      </c>
      <c r="B151" s="20" t="s">
        <v>158</v>
      </c>
      <c r="C151" s="20" t="s">
        <v>159</v>
      </c>
      <c r="D151" s="21">
        <f t="shared" ref="D151" si="14">SUM(D137:D150)</f>
        <v>128195.94</v>
      </c>
      <c r="E151" s="21"/>
      <c r="F151" s="22">
        <f>SUM(F137:F150)</f>
        <v>1000</v>
      </c>
      <c r="G151" s="22">
        <f>SUM(G137:G150)</f>
        <v>80000</v>
      </c>
      <c r="H151" s="22"/>
      <c r="I151" s="21">
        <f>SUM(D151:G151)</f>
        <v>209195.94</v>
      </c>
      <c r="J151" s="21">
        <f>SUM(J137:J150)</f>
        <v>637.75</v>
      </c>
      <c r="K151" s="21">
        <f t="shared" si="13"/>
        <v>0.30485773289864038</v>
      </c>
    </row>
    <row r="152" spans="1:11">
      <c r="A152" s="15" t="s">
        <v>74</v>
      </c>
      <c r="B152" s="15" t="s">
        <v>160</v>
      </c>
      <c r="C152" s="28" t="s">
        <v>161</v>
      </c>
      <c r="D152" s="16">
        <v>1252173</v>
      </c>
      <c r="E152" s="18">
        <v>72739</v>
      </c>
      <c r="F152" s="17"/>
      <c r="G152" s="17"/>
      <c r="H152" s="17"/>
      <c r="I152" s="16">
        <f t="shared" si="12"/>
        <v>1324912</v>
      </c>
      <c r="J152" s="16">
        <v>662456</v>
      </c>
      <c r="K152" s="16">
        <f t="shared" si="13"/>
        <v>50</v>
      </c>
    </row>
    <row r="153" spans="1:11">
      <c r="A153" s="15" t="s">
        <v>74</v>
      </c>
      <c r="B153" s="15"/>
      <c r="C153" s="28" t="s">
        <v>162</v>
      </c>
      <c r="D153" s="16"/>
      <c r="E153" s="18"/>
      <c r="F153" s="17">
        <v>80910.52</v>
      </c>
      <c r="G153" s="17"/>
      <c r="H153" s="17"/>
      <c r="I153" s="16">
        <f t="shared" si="12"/>
        <v>80910.52</v>
      </c>
      <c r="J153" s="16">
        <v>80910.52</v>
      </c>
      <c r="K153" s="16">
        <f t="shared" si="13"/>
        <v>100</v>
      </c>
    </row>
    <row r="154" spans="1:11">
      <c r="A154" s="15" t="s">
        <v>74</v>
      </c>
      <c r="B154" s="15"/>
      <c r="C154" s="28" t="s">
        <v>163</v>
      </c>
      <c r="D154" s="16">
        <v>23190</v>
      </c>
      <c r="E154" s="18">
        <v>742</v>
      </c>
      <c r="F154" s="17"/>
      <c r="G154" s="17"/>
      <c r="H154" s="17"/>
      <c r="I154" s="16">
        <f t="shared" si="12"/>
        <v>23932</v>
      </c>
      <c r="J154" s="16">
        <v>14359</v>
      </c>
      <c r="K154" s="16">
        <f t="shared" si="13"/>
        <v>59.999164298846729</v>
      </c>
    </row>
    <row r="155" spans="1:11">
      <c r="A155" s="15" t="s">
        <v>74</v>
      </c>
      <c r="B155" s="15"/>
      <c r="C155" s="28" t="s">
        <v>164</v>
      </c>
      <c r="D155" s="16">
        <v>32760</v>
      </c>
      <c r="E155" s="18">
        <v>-10040</v>
      </c>
      <c r="F155" s="17"/>
      <c r="G155" s="17"/>
      <c r="H155" s="17">
        <v>11360</v>
      </c>
      <c r="I155" s="16">
        <f>SUM(D155:H155)</f>
        <v>34080</v>
      </c>
      <c r="J155" s="16">
        <v>17040</v>
      </c>
      <c r="K155" s="16">
        <f t="shared" si="13"/>
        <v>50</v>
      </c>
    </row>
    <row r="156" spans="1:11">
      <c r="A156" s="15" t="s">
        <v>74</v>
      </c>
      <c r="B156" s="15"/>
      <c r="C156" s="28" t="s">
        <v>165</v>
      </c>
      <c r="D156" s="16">
        <v>2968</v>
      </c>
      <c r="E156" s="18">
        <v>-861</v>
      </c>
      <c r="F156" s="17"/>
      <c r="G156" s="17"/>
      <c r="H156" s="17"/>
      <c r="I156" s="16">
        <f t="shared" si="12"/>
        <v>2107</v>
      </c>
      <c r="J156" s="16">
        <v>1580</v>
      </c>
      <c r="K156" s="16">
        <f t="shared" si="13"/>
        <v>74.988134788799243</v>
      </c>
    </row>
    <row r="157" spans="1:11">
      <c r="A157" s="15" t="s">
        <v>74</v>
      </c>
      <c r="B157" s="15"/>
      <c r="C157" s="28" t="s">
        <v>41</v>
      </c>
      <c r="D157" s="16">
        <v>0</v>
      </c>
      <c r="E157" s="18">
        <v>3641</v>
      </c>
      <c r="F157" s="17"/>
      <c r="G157" s="17"/>
      <c r="H157" s="17"/>
      <c r="I157" s="16">
        <f t="shared" si="12"/>
        <v>3641</v>
      </c>
      <c r="J157" s="16">
        <v>3641</v>
      </c>
      <c r="K157" s="16">
        <f t="shared" si="13"/>
        <v>100</v>
      </c>
    </row>
    <row r="158" spans="1:11">
      <c r="A158" s="15" t="s">
        <v>74</v>
      </c>
      <c r="B158" s="15"/>
      <c r="C158" s="28" t="s">
        <v>42</v>
      </c>
      <c r="D158" s="16">
        <v>0</v>
      </c>
      <c r="E158" s="18">
        <v>10700</v>
      </c>
      <c r="F158" s="17"/>
      <c r="G158" s="17"/>
      <c r="H158" s="17">
        <v>-3000</v>
      </c>
      <c r="I158" s="16">
        <f>SUM(D158:H158)</f>
        <v>7700</v>
      </c>
      <c r="J158" s="16">
        <v>7700</v>
      </c>
      <c r="K158" s="16">
        <f t="shared" si="13"/>
        <v>100</v>
      </c>
    </row>
    <row r="159" spans="1:11">
      <c r="A159" s="15" t="s">
        <v>74</v>
      </c>
      <c r="B159" s="15"/>
      <c r="C159" s="28" t="s">
        <v>43</v>
      </c>
      <c r="D159" s="16">
        <v>0</v>
      </c>
      <c r="E159" s="18">
        <v>15150</v>
      </c>
      <c r="F159" s="17"/>
      <c r="G159" s="17">
        <v>-6060</v>
      </c>
      <c r="H159" s="17"/>
      <c r="I159" s="16">
        <f>SUM(D159:G159)</f>
        <v>9090</v>
      </c>
      <c r="J159" s="16">
        <v>9090</v>
      </c>
      <c r="K159" s="16">
        <f t="shared" si="13"/>
        <v>100</v>
      </c>
    </row>
    <row r="160" spans="1:11">
      <c r="A160" s="24" t="s">
        <v>74</v>
      </c>
      <c r="B160" s="24"/>
      <c r="C160" s="24" t="s">
        <v>39</v>
      </c>
      <c r="D160" s="16">
        <v>0</v>
      </c>
      <c r="E160" s="18"/>
      <c r="F160" s="17"/>
      <c r="G160" s="17">
        <v>879</v>
      </c>
      <c r="H160" s="17"/>
      <c r="I160" s="16">
        <f>SUM(D160:G160)</f>
        <v>879</v>
      </c>
      <c r="J160" s="16">
        <v>879</v>
      </c>
      <c r="K160" s="16">
        <f t="shared" si="13"/>
        <v>100</v>
      </c>
    </row>
    <row r="161" spans="1:13">
      <c r="A161" s="15" t="s">
        <v>74</v>
      </c>
      <c r="B161" s="15"/>
      <c r="C161" s="28" t="s">
        <v>166</v>
      </c>
      <c r="D161" s="16">
        <v>0</v>
      </c>
      <c r="E161" s="18"/>
      <c r="F161" s="17"/>
      <c r="G161" s="17"/>
      <c r="H161" s="17"/>
      <c r="I161" s="16">
        <f t="shared" si="12"/>
        <v>0</v>
      </c>
      <c r="J161" s="16">
        <v>0</v>
      </c>
      <c r="K161" s="16">
        <v>0</v>
      </c>
    </row>
    <row r="162" spans="1:13">
      <c r="A162" s="15" t="s">
        <v>74</v>
      </c>
      <c r="B162" s="15"/>
      <c r="C162" s="28" t="s">
        <v>167</v>
      </c>
      <c r="D162" s="16">
        <v>823746</v>
      </c>
      <c r="E162" s="18">
        <v>-156.41999999999999</v>
      </c>
      <c r="F162" s="17"/>
      <c r="G162" s="17"/>
      <c r="H162" s="17"/>
      <c r="I162" s="16">
        <f t="shared" si="12"/>
        <v>823589.58</v>
      </c>
      <c r="J162" s="16">
        <v>391279.2</v>
      </c>
      <c r="K162" s="16">
        <f t="shared" si="13"/>
        <v>47.509003210069757</v>
      </c>
    </row>
    <row r="163" spans="1:13">
      <c r="A163" s="24" t="s">
        <v>74</v>
      </c>
      <c r="B163" s="24"/>
      <c r="C163" s="24" t="s">
        <v>168</v>
      </c>
      <c r="D163" s="16">
        <v>0</v>
      </c>
      <c r="E163" s="18"/>
      <c r="F163" s="17"/>
      <c r="G163" s="17"/>
      <c r="H163" s="17"/>
      <c r="I163" s="16">
        <f t="shared" si="12"/>
        <v>0</v>
      </c>
      <c r="J163" s="16">
        <v>0</v>
      </c>
      <c r="K163" s="16">
        <v>0</v>
      </c>
    </row>
    <row r="164" spans="1:13">
      <c r="A164" s="54" t="s">
        <v>74</v>
      </c>
      <c r="B164" s="54"/>
      <c r="C164" s="54" t="s">
        <v>169</v>
      </c>
      <c r="D164" s="18">
        <v>33000</v>
      </c>
      <c r="E164" s="18"/>
      <c r="F164" s="26"/>
      <c r="G164" s="26"/>
      <c r="H164" s="26"/>
      <c r="I164" s="16">
        <f t="shared" si="12"/>
        <v>33000</v>
      </c>
      <c r="J164" s="16">
        <v>19979.73</v>
      </c>
      <c r="K164" s="16">
        <f t="shared" si="13"/>
        <v>60.544636363636364</v>
      </c>
    </row>
    <row r="165" spans="1:13">
      <c r="A165" s="50" t="s">
        <v>85</v>
      </c>
      <c r="B165" s="50" t="s">
        <v>74</v>
      </c>
      <c r="C165" s="50" t="s">
        <v>170</v>
      </c>
      <c r="D165" s="51">
        <f t="shared" ref="D165:J165" si="15">SUM(D152:D164)</f>
        <v>2167837</v>
      </c>
      <c r="E165" s="51">
        <f t="shared" si="15"/>
        <v>91914.58</v>
      </c>
      <c r="F165" s="52">
        <f t="shared" si="15"/>
        <v>80910.52</v>
      </c>
      <c r="G165" s="52">
        <f t="shared" si="15"/>
        <v>-5181</v>
      </c>
      <c r="H165" s="52">
        <f t="shared" si="15"/>
        <v>8360</v>
      </c>
      <c r="I165" s="51">
        <f t="shared" si="15"/>
        <v>2343841.1</v>
      </c>
      <c r="J165" s="51">
        <f t="shared" si="15"/>
        <v>1208914.45</v>
      </c>
      <c r="K165" s="51">
        <f t="shared" si="13"/>
        <v>51.578345050780108</v>
      </c>
      <c r="M165" s="75"/>
    </row>
    <row r="166" spans="1:13">
      <c r="A166" s="15" t="s">
        <v>76</v>
      </c>
      <c r="B166" s="15" t="s">
        <v>160</v>
      </c>
      <c r="C166" s="15" t="s">
        <v>171</v>
      </c>
      <c r="D166" s="16">
        <v>16764</v>
      </c>
      <c r="E166" s="18">
        <v>-814</v>
      </c>
      <c r="F166" s="17"/>
      <c r="G166" s="17"/>
      <c r="H166" s="17"/>
      <c r="I166" s="16">
        <f>SUM(D166:F166)</f>
        <v>15950</v>
      </c>
      <c r="J166" s="16">
        <v>7975</v>
      </c>
      <c r="K166" s="16">
        <f t="shared" si="13"/>
        <v>50</v>
      </c>
      <c r="M166" s="75"/>
    </row>
    <row r="167" spans="1:13">
      <c r="A167" s="15" t="s">
        <v>76</v>
      </c>
      <c r="B167" s="15"/>
      <c r="C167" s="15" t="s">
        <v>172</v>
      </c>
      <c r="D167" s="16"/>
      <c r="E167" s="16"/>
      <c r="F167" s="17">
        <v>5439.48</v>
      </c>
      <c r="G167" s="17"/>
      <c r="H167" s="17"/>
      <c r="I167" s="16">
        <f>SUM(D167:F167)</f>
        <v>5439.48</v>
      </c>
      <c r="J167" s="16">
        <v>5439.48</v>
      </c>
      <c r="K167" s="16">
        <f t="shared" si="13"/>
        <v>100</v>
      </c>
      <c r="M167" s="75"/>
    </row>
    <row r="168" spans="1:13">
      <c r="A168" s="50" t="s">
        <v>85</v>
      </c>
      <c r="B168" s="50" t="s">
        <v>76</v>
      </c>
      <c r="C168" s="50" t="s">
        <v>173</v>
      </c>
      <c r="D168" s="51">
        <f>SUM(D166:D167)</f>
        <v>16764</v>
      </c>
      <c r="E168" s="51">
        <f>SUM(E166:E167)</f>
        <v>-814</v>
      </c>
      <c r="F168" s="52">
        <f>SUM(F166:F167)</f>
        <v>5439.48</v>
      </c>
      <c r="G168" s="52"/>
      <c r="H168" s="52"/>
      <c r="I168" s="51">
        <f>SUM(I166:I167)</f>
        <v>21389.48</v>
      </c>
      <c r="J168" s="51">
        <f>SUM(J166:J167)</f>
        <v>13414.48</v>
      </c>
      <c r="K168" s="51">
        <f t="shared" si="13"/>
        <v>62.715316127367281</v>
      </c>
      <c r="M168" s="75"/>
    </row>
    <row r="169" spans="1:13">
      <c r="A169" s="50"/>
      <c r="B169" s="50"/>
      <c r="C169" s="50" t="s">
        <v>311</v>
      </c>
      <c r="D169" s="51">
        <v>0</v>
      </c>
      <c r="E169" s="51"/>
      <c r="F169" s="52"/>
      <c r="G169" s="52">
        <v>55000</v>
      </c>
      <c r="H169" s="52"/>
      <c r="I169" s="51">
        <f>SUM(D169:G169)</f>
        <v>55000</v>
      </c>
      <c r="J169" s="51">
        <v>55000</v>
      </c>
      <c r="K169" s="51">
        <f t="shared" si="13"/>
        <v>100</v>
      </c>
      <c r="M169" s="75"/>
    </row>
    <row r="170" spans="1:13">
      <c r="A170" s="50"/>
      <c r="B170" s="50"/>
      <c r="C170" s="50" t="s">
        <v>174</v>
      </c>
      <c r="D170" s="51"/>
      <c r="E170" s="57"/>
      <c r="F170" s="58"/>
      <c r="G170" s="58"/>
      <c r="H170" s="58"/>
      <c r="I170" s="51">
        <f t="shared" ref="I170:I171" si="16">SUM(D170:F170)</f>
        <v>0</v>
      </c>
      <c r="J170" s="51">
        <v>0</v>
      </c>
      <c r="K170" s="51">
        <v>0</v>
      </c>
      <c r="M170" s="75"/>
    </row>
    <row r="171" spans="1:13">
      <c r="A171" s="50"/>
      <c r="B171" s="50"/>
      <c r="C171" s="50" t="s">
        <v>175</v>
      </c>
      <c r="D171" s="51"/>
      <c r="E171" s="57"/>
      <c r="F171" s="58"/>
      <c r="G171" s="58"/>
      <c r="H171" s="58"/>
      <c r="I171" s="51">
        <f t="shared" si="16"/>
        <v>0</v>
      </c>
      <c r="J171" s="51">
        <v>0</v>
      </c>
      <c r="K171" s="51">
        <v>0</v>
      </c>
      <c r="M171" s="75"/>
    </row>
    <row r="172" spans="1:13">
      <c r="A172" s="50"/>
      <c r="B172" s="50"/>
      <c r="C172" s="50" t="s">
        <v>176</v>
      </c>
      <c r="D172" s="51">
        <v>174135.87</v>
      </c>
      <c r="E172" s="57"/>
      <c r="F172" s="58">
        <v>13205.51</v>
      </c>
      <c r="G172" s="52">
        <v>-55000</v>
      </c>
      <c r="H172" s="52"/>
      <c r="I172" s="51">
        <f>SUM(D172:G172)</f>
        <v>132341.38</v>
      </c>
      <c r="J172" s="51">
        <v>31000</v>
      </c>
      <c r="K172" s="51">
        <f t="shared" si="13"/>
        <v>23.424268358090266</v>
      </c>
      <c r="M172" s="75"/>
    </row>
    <row r="173" spans="1:13">
      <c r="A173" s="50" t="s">
        <v>85</v>
      </c>
      <c r="B173" s="50" t="s">
        <v>177</v>
      </c>
      <c r="C173" s="50" t="s">
        <v>178</v>
      </c>
      <c r="D173" s="51">
        <v>13450</v>
      </c>
      <c r="E173" s="51">
        <v>515</v>
      </c>
      <c r="F173" s="52"/>
      <c r="G173" s="52"/>
      <c r="H173" s="52"/>
      <c r="I173" s="51">
        <f>SUM(D173:F173)</f>
        <v>13965</v>
      </c>
      <c r="J173" s="51">
        <v>6014.1</v>
      </c>
      <c r="K173" s="51">
        <f t="shared" si="13"/>
        <v>43.0655209452202</v>
      </c>
      <c r="M173" s="75"/>
    </row>
    <row r="174" spans="1:13">
      <c r="A174" s="20" t="s">
        <v>179</v>
      </c>
      <c r="B174" s="20"/>
      <c r="C174" s="20" t="s">
        <v>180</v>
      </c>
      <c r="D174" s="21">
        <f>SUM(D165+D168+D170+D171+D172+D173)</f>
        <v>2372186.87</v>
      </c>
      <c r="E174" s="21">
        <f>SUM(E165+E168+E169+E170+E171+E172+E173)</f>
        <v>91615.58</v>
      </c>
      <c r="F174" s="22">
        <f>SUM(F165+F168+F169+F170+F171+F172+F173)</f>
        <v>99555.51</v>
      </c>
      <c r="G174" s="22">
        <f>SUM(G165+G168+G169+G170+G171+G172+G173)</f>
        <v>-5181</v>
      </c>
      <c r="H174" s="22">
        <f>SUM(H165+H168+H169+H170+H171+H172+H173)</f>
        <v>8360</v>
      </c>
      <c r="I174" s="21">
        <f>SUM(D174:H174)</f>
        <v>2566536.96</v>
      </c>
      <c r="J174" s="21">
        <f>SUM(J165+J168+J169+J170+J171+J172+J173)</f>
        <v>1314343.03</v>
      </c>
      <c r="K174" s="21">
        <f t="shared" si="13"/>
        <v>51.210757938977821</v>
      </c>
    </row>
    <row r="175" spans="1:13">
      <c r="A175" s="15" t="s">
        <v>74</v>
      </c>
      <c r="B175" s="15">
        <v>633016</v>
      </c>
      <c r="C175" s="15" t="s">
        <v>181</v>
      </c>
      <c r="D175" s="16">
        <v>11000</v>
      </c>
      <c r="E175" s="16"/>
      <c r="F175" s="17"/>
      <c r="G175" s="17"/>
      <c r="H175" s="17"/>
      <c r="I175" s="16">
        <f>SUM(D175:F175)</f>
        <v>11000</v>
      </c>
      <c r="J175" s="30">
        <v>471.79</v>
      </c>
      <c r="K175" s="16">
        <f t="shared" si="13"/>
        <v>4.2890000000000006</v>
      </c>
    </row>
    <row r="176" spans="1:13">
      <c r="A176" s="15"/>
      <c r="B176" s="15">
        <v>633018</v>
      </c>
      <c r="C176" s="15" t="s">
        <v>182</v>
      </c>
      <c r="D176" s="16">
        <v>2000</v>
      </c>
      <c r="E176" s="16"/>
      <c r="F176" s="17"/>
      <c r="G176" s="17"/>
      <c r="H176" s="17"/>
      <c r="I176" s="16">
        <f>SUM(D176:F176)</f>
        <v>2000</v>
      </c>
      <c r="J176" s="30"/>
      <c r="K176" s="16">
        <f t="shared" si="13"/>
        <v>0</v>
      </c>
    </row>
    <row r="177" spans="1:11">
      <c r="A177" s="24"/>
      <c r="B177" s="24">
        <v>637002</v>
      </c>
      <c r="C177" s="24" t="s">
        <v>183</v>
      </c>
      <c r="D177" s="16">
        <v>4000</v>
      </c>
      <c r="E177" s="16"/>
      <c r="F177" s="17"/>
      <c r="G177" s="17"/>
      <c r="H177" s="17"/>
      <c r="I177" s="16">
        <f>SUM(D177:F177)</f>
        <v>4000</v>
      </c>
      <c r="J177" s="30">
        <v>368.62</v>
      </c>
      <c r="K177" s="16">
        <f t="shared" si="13"/>
        <v>9.2155000000000005</v>
      </c>
    </row>
    <row r="178" spans="1:11">
      <c r="A178" s="15" t="s">
        <v>74</v>
      </c>
      <c r="B178" s="15">
        <v>633006</v>
      </c>
      <c r="C178" s="15" t="s">
        <v>184</v>
      </c>
      <c r="D178" s="16">
        <v>100</v>
      </c>
      <c r="E178" s="16"/>
      <c r="F178" s="17"/>
      <c r="G178" s="17"/>
      <c r="H178" s="17"/>
      <c r="I178" s="16">
        <f t="shared" ref="I178:I181" si="17">SUM(D178:F178)</f>
        <v>100</v>
      </c>
      <c r="J178" s="30"/>
      <c r="K178" s="16">
        <f t="shared" si="13"/>
        <v>0</v>
      </c>
    </row>
    <row r="179" spans="1:11">
      <c r="A179" s="15"/>
      <c r="B179" s="15">
        <v>633001</v>
      </c>
      <c r="C179" s="15" t="s">
        <v>185</v>
      </c>
      <c r="D179" s="16">
        <v>500</v>
      </c>
      <c r="E179" s="16"/>
      <c r="F179" s="17"/>
      <c r="G179" s="17"/>
      <c r="H179" s="17"/>
      <c r="I179" s="16">
        <f t="shared" si="17"/>
        <v>500</v>
      </c>
      <c r="J179" s="30"/>
      <c r="K179" s="16">
        <f t="shared" si="13"/>
        <v>0</v>
      </c>
    </row>
    <row r="180" spans="1:11">
      <c r="A180" s="15"/>
      <c r="B180" s="15">
        <v>635004</v>
      </c>
      <c r="C180" s="15" t="s">
        <v>186</v>
      </c>
      <c r="D180" s="16">
        <v>4000</v>
      </c>
      <c r="E180" s="16"/>
      <c r="F180" s="17"/>
      <c r="G180" s="17"/>
      <c r="H180" s="17"/>
      <c r="I180" s="16">
        <f t="shared" si="17"/>
        <v>4000</v>
      </c>
      <c r="J180" s="30">
        <v>1051.27</v>
      </c>
      <c r="K180" s="16">
        <f t="shared" si="13"/>
        <v>26.281749999999999</v>
      </c>
    </row>
    <row r="181" spans="1:11">
      <c r="A181" s="15" t="s">
        <v>74</v>
      </c>
      <c r="B181" s="15">
        <v>635005</v>
      </c>
      <c r="C181" s="15" t="s">
        <v>187</v>
      </c>
      <c r="D181" s="18">
        <v>1000</v>
      </c>
      <c r="E181" s="18"/>
      <c r="F181" s="26"/>
      <c r="G181" s="26"/>
      <c r="H181" s="26"/>
      <c r="I181" s="16">
        <f t="shared" si="17"/>
        <v>1000</v>
      </c>
      <c r="J181" s="30"/>
      <c r="K181" s="16">
        <f t="shared" si="13"/>
        <v>0</v>
      </c>
    </row>
    <row r="182" spans="1:11">
      <c r="A182" s="50" t="s">
        <v>85</v>
      </c>
      <c r="B182" s="50" t="s">
        <v>74</v>
      </c>
      <c r="C182" s="50" t="s">
        <v>188</v>
      </c>
      <c r="D182" s="51">
        <f>SUM(D175:D181)</f>
        <v>22600</v>
      </c>
      <c r="E182" s="51"/>
      <c r="F182" s="52"/>
      <c r="G182" s="52"/>
      <c r="H182" s="52"/>
      <c r="I182" s="51">
        <f>SUM(D182:F182)</f>
        <v>22600</v>
      </c>
      <c r="J182" s="57">
        <f>SUM(J175:J181)</f>
        <v>1891.68</v>
      </c>
      <c r="K182" s="51">
        <f t="shared" si="13"/>
        <v>8.3702654867256641</v>
      </c>
    </row>
    <row r="183" spans="1:11">
      <c r="A183" s="15" t="s">
        <v>76</v>
      </c>
      <c r="B183" s="15">
        <v>632001</v>
      </c>
      <c r="C183" s="15" t="s">
        <v>189</v>
      </c>
      <c r="D183" s="16">
        <v>3100</v>
      </c>
      <c r="E183" s="16"/>
      <c r="F183" s="17"/>
      <c r="G183" s="17"/>
      <c r="H183" s="17"/>
      <c r="I183" s="16">
        <f t="shared" ref="I183:I185" si="18">SUM(D183:F183)</f>
        <v>3100</v>
      </c>
      <c r="J183" s="30">
        <v>2562.91</v>
      </c>
      <c r="K183" s="16">
        <f t="shared" si="13"/>
        <v>82.674516129032256</v>
      </c>
    </row>
    <row r="184" spans="1:11">
      <c r="A184" s="15" t="s">
        <v>76</v>
      </c>
      <c r="B184" s="15">
        <v>635006</v>
      </c>
      <c r="C184" s="15" t="s">
        <v>190</v>
      </c>
      <c r="D184" s="16">
        <v>3200</v>
      </c>
      <c r="E184" s="16"/>
      <c r="F184" s="17"/>
      <c r="G184" s="17">
        <v>20000</v>
      </c>
      <c r="H184" s="17"/>
      <c r="I184" s="16">
        <f>SUM(D184:G184)</f>
        <v>23200</v>
      </c>
      <c r="J184" s="30"/>
      <c r="K184" s="16">
        <f t="shared" si="13"/>
        <v>0</v>
      </c>
    </row>
    <row r="185" spans="1:11">
      <c r="A185" s="15" t="s">
        <v>76</v>
      </c>
      <c r="B185" s="15">
        <v>635006</v>
      </c>
      <c r="C185" s="15" t="s">
        <v>191</v>
      </c>
      <c r="D185" s="16">
        <v>1372.8</v>
      </c>
      <c r="E185" s="16"/>
      <c r="F185" s="17"/>
      <c r="G185" s="17"/>
      <c r="H185" s="17"/>
      <c r="I185" s="16">
        <f t="shared" si="18"/>
        <v>1372.8</v>
      </c>
      <c r="J185" s="30"/>
      <c r="K185" s="16">
        <f t="shared" si="13"/>
        <v>0</v>
      </c>
    </row>
    <row r="186" spans="1:11">
      <c r="A186" s="50" t="s">
        <v>85</v>
      </c>
      <c r="B186" s="50" t="s">
        <v>76</v>
      </c>
      <c r="C186" s="50" t="s">
        <v>192</v>
      </c>
      <c r="D186" s="51">
        <f>SUM(D183:D185)</f>
        <v>7672.8</v>
      </c>
      <c r="E186" s="51"/>
      <c r="F186" s="52"/>
      <c r="G186" s="52">
        <f>SUM(G183:G185)</f>
        <v>20000</v>
      </c>
      <c r="H186" s="52"/>
      <c r="I186" s="51">
        <f>SUM(D186:G186)</f>
        <v>27672.799999999999</v>
      </c>
      <c r="J186" s="57">
        <f>SUM(J183:J185)</f>
        <v>2562.91</v>
      </c>
      <c r="K186" s="51">
        <f t="shared" si="13"/>
        <v>9.2614769737793061</v>
      </c>
    </row>
    <row r="187" spans="1:11">
      <c r="A187" s="20" t="s">
        <v>193</v>
      </c>
      <c r="B187" s="20" t="s">
        <v>194</v>
      </c>
      <c r="C187" s="20" t="s">
        <v>195</v>
      </c>
      <c r="D187" s="21">
        <f>SUM(D182+D186)</f>
        <v>30272.799999999999</v>
      </c>
      <c r="E187" s="21"/>
      <c r="F187" s="22"/>
      <c r="G187" s="22">
        <f>SUM(G182+G186)</f>
        <v>20000</v>
      </c>
      <c r="H187" s="22"/>
      <c r="I187" s="21">
        <f>SUM(D187:G187)</f>
        <v>50272.800000000003</v>
      </c>
      <c r="J187" s="32">
        <f>SUM(J186,J182)</f>
        <v>4454.59</v>
      </c>
      <c r="K187" s="21">
        <f t="shared" si="13"/>
        <v>8.860835282697602</v>
      </c>
    </row>
    <row r="188" spans="1:11">
      <c r="A188" s="15" t="s">
        <v>74</v>
      </c>
      <c r="B188" s="15">
        <v>637002</v>
      </c>
      <c r="C188" s="15" t="s">
        <v>196</v>
      </c>
      <c r="D188" s="25">
        <v>500</v>
      </c>
      <c r="E188" s="30"/>
      <c r="F188" s="31"/>
      <c r="G188" s="31"/>
      <c r="H188" s="31"/>
      <c r="I188" s="16">
        <f t="shared" ref="I188:I201" si="19">SUM(D188:F188)</f>
        <v>500</v>
      </c>
      <c r="J188" s="16">
        <v>450</v>
      </c>
      <c r="K188" s="16">
        <f t="shared" si="13"/>
        <v>90</v>
      </c>
    </row>
    <row r="189" spans="1:11">
      <c r="A189" s="15" t="s">
        <v>74</v>
      </c>
      <c r="B189" s="15">
        <v>637002</v>
      </c>
      <c r="C189" s="15" t="s">
        <v>197</v>
      </c>
      <c r="D189" s="25">
        <v>525</v>
      </c>
      <c r="E189" s="30"/>
      <c r="F189" s="31"/>
      <c r="G189" s="31"/>
      <c r="H189" s="31"/>
      <c r="I189" s="16">
        <f t="shared" si="19"/>
        <v>525</v>
      </c>
      <c r="J189" s="16">
        <v>472.5</v>
      </c>
      <c r="K189" s="16">
        <f t="shared" si="13"/>
        <v>90</v>
      </c>
    </row>
    <row r="190" spans="1:11">
      <c r="A190" s="15" t="s">
        <v>74</v>
      </c>
      <c r="B190" s="15">
        <v>637002</v>
      </c>
      <c r="C190" s="15" t="s">
        <v>198</v>
      </c>
      <c r="D190" s="25">
        <v>725</v>
      </c>
      <c r="E190" s="30"/>
      <c r="F190" s="31"/>
      <c r="G190" s="31"/>
      <c r="H190" s="31"/>
      <c r="I190" s="16">
        <f t="shared" si="19"/>
        <v>725</v>
      </c>
      <c r="J190" s="16">
        <v>652.5</v>
      </c>
      <c r="K190" s="16">
        <f t="shared" si="13"/>
        <v>90</v>
      </c>
    </row>
    <row r="191" spans="1:11">
      <c r="A191" s="15" t="s">
        <v>74</v>
      </c>
      <c r="B191" s="15">
        <v>637002</v>
      </c>
      <c r="C191" s="15" t="s">
        <v>199</v>
      </c>
      <c r="D191" s="25">
        <v>1636</v>
      </c>
      <c r="E191" s="30"/>
      <c r="F191" s="31"/>
      <c r="G191" s="31"/>
      <c r="H191" s="31"/>
      <c r="I191" s="16">
        <f t="shared" si="19"/>
        <v>1636</v>
      </c>
      <c r="J191" s="16">
        <v>1472.4</v>
      </c>
      <c r="K191" s="16">
        <f t="shared" si="13"/>
        <v>90</v>
      </c>
    </row>
    <row r="192" spans="1:11">
      <c r="A192" s="15" t="s">
        <v>74</v>
      </c>
      <c r="B192" s="15">
        <v>637002</v>
      </c>
      <c r="C192" s="15" t="s">
        <v>200</v>
      </c>
      <c r="D192" s="25">
        <v>1226</v>
      </c>
      <c r="E192" s="30"/>
      <c r="F192" s="31"/>
      <c r="G192" s="31"/>
      <c r="H192" s="31"/>
      <c r="I192" s="16">
        <f t="shared" si="19"/>
        <v>1226</v>
      </c>
      <c r="J192" s="16">
        <v>500</v>
      </c>
      <c r="K192" s="16">
        <f t="shared" si="13"/>
        <v>40.783034257748781</v>
      </c>
    </row>
    <row r="193" spans="1:11">
      <c r="A193" s="15" t="s">
        <v>74</v>
      </c>
      <c r="B193" s="15">
        <v>637002</v>
      </c>
      <c r="C193" s="15" t="s">
        <v>201</v>
      </c>
      <c r="D193" s="25">
        <v>500</v>
      </c>
      <c r="E193" s="30"/>
      <c r="F193" s="31"/>
      <c r="G193" s="31"/>
      <c r="H193" s="31"/>
      <c r="I193" s="16">
        <f t="shared" si="19"/>
        <v>500</v>
      </c>
      <c r="J193" s="16">
        <v>450</v>
      </c>
      <c r="K193" s="16">
        <f t="shared" si="13"/>
        <v>90</v>
      </c>
    </row>
    <row r="194" spans="1:11">
      <c r="A194" s="15" t="s">
        <v>74</v>
      </c>
      <c r="B194" s="15">
        <v>637002</v>
      </c>
      <c r="C194" s="15" t="s">
        <v>202</v>
      </c>
      <c r="D194" s="25">
        <v>2026</v>
      </c>
      <c r="E194" s="30"/>
      <c r="F194" s="31"/>
      <c r="G194" s="31"/>
      <c r="H194" s="31"/>
      <c r="I194" s="16">
        <f t="shared" si="19"/>
        <v>2026</v>
      </c>
      <c r="J194" s="16">
        <v>0</v>
      </c>
      <c r="K194" s="16">
        <f t="shared" si="13"/>
        <v>0</v>
      </c>
    </row>
    <row r="195" spans="1:11">
      <c r="A195" s="15" t="s">
        <v>74</v>
      </c>
      <c r="B195" s="15">
        <v>637002</v>
      </c>
      <c r="C195" s="15" t="s">
        <v>203</v>
      </c>
      <c r="D195" s="25">
        <v>1726</v>
      </c>
      <c r="E195" s="30"/>
      <c r="F195" s="31"/>
      <c r="G195" s="31"/>
      <c r="H195" s="31"/>
      <c r="I195" s="16">
        <f t="shared" si="19"/>
        <v>1726</v>
      </c>
      <c r="J195" s="16">
        <v>1553.4</v>
      </c>
      <c r="K195" s="16">
        <f t="shared" si="13"/>
        <v>90</v>
      </c>
    </row>
    <row r="196" spans="1:11">
      <c r="A196" s="15" t="s">
        <v>74</v>
      </c>
      <c r="B196" s="15">
        <v>637002</v>
      </c>
      <c r="C196" s="15" t="s">
        <v>204</v>
      </c>
      <c r="D196" s="25">
        <v>2450</v>
      </c>
      <c r="E196" s="30"/>
      <c r="F196" s="31"/>
      <c r="G196" s="31"/>
      <c r="H196" s="31"/>
      <c r="I196" s="16">
        <f t="shared" si="19"/>
        <v>2450</v>
      </c>
      <c r="J196" s="16">
        <v>2205</v>
      </c>
      <c r="K196" s="16">
        <f t="shared" si="13"/>
        <v>90</v>
      </c>
    </row>
    <row r="197" spans="1:11">
      <c r="A197" s="15" t="s">
        <v>74</v>
      </c>
      <c r="B197" s="15">
        <v>637002</v>
      </c>
      <c r="C197" s="15" t="s">
        <v>205</v>
      </c>
      <c r="D197" s="25">
        <v>926</v>
      </c>
      <c r="E197" s="30"/>
      <c r="F197" s="31"/>
      <c r="G197" s="31"/>
      <c r="H197" s="31"/>
      <c r="I197" s="16">
        <f t="shared" si="19"/>
        <v>926</v>
      </c>
      <c r="J197" s="16">
        <v>833.4</v>
      </c>
      <c r="K197" s="16">
        <f t="shared" si="13"/>
        <v>90</v>
      </c>
    </row>
    <row r="198" spans="1:11">
      <c r="A198" s="15" t="s">
        <v>74</v>
      </c>
      <c r="B198" s="15">
        <v>637002</v>
      </c>
      <c r="C198" s="15" t="s">
        <v>206</v>
      </c>
      <c r="D198" s="25">
        <v>825</v>
      </c>
      <c r="E198" s="30"/>
      <c r="F198" s="31"/>
      <c r="G198" s="31"/>
      <c r="H198" s="31"/>
      <c r="I198" s="16">
        <f t="shared" si="19"/>
        <v>825</v>
      </c>
      <c r="J198" s="16">
        <v>0</v>
      </c>
      <c r="K198" s="16">
        <f t="shared" si="13"/>
        <v>0</v>
      </c>
    </row>
    <row r="199" spans="1:11">
      <c r="A199" s="15" t="s">
        <v>74</v>
      </c>
      <c r="B199" s="15">
        <v>637002</v>
      </c>
      <c r="C199" s="15" t="s">
        <v>207</v>
      </c>
      <c r="D199" s="25">
        <v>2036</v>
      </c>
      <c r="E199" s="30"/>
      <c r="F199" s="31"/>
      <c r="G199" s="31"/>
      <c r="H199" s="31"/>
      <c r="I199" s="16">
        <f t="shared" si="19"/>
        <v>2036</v>
      </c>
      <c r="J199" s="16">
        <v>1000</v>
      </c>
      <c r="K199" s="16">
        <f t="shared" si="13"/>
        <v>49.115913555992144</v>
      </c>
    </row>
    <row r="200" spans="1:11">
      <c r="A200" s="15" t="s">
        <v>74</v>
      </c>
      <c r="B200" s="15">
        <v>637002</v>
      </c>
      <c r="C200" s="15" t="s">
        <v>208</v>
      </c>
      <c r="D200" s="25"/>
      <c r="E200" s="30"/>
      <c r="F200" s="31"/>
      <c r="G200" s="31"/>
      <c r="H200" s="31"/>
      <c r="I200" s="16">
        <f t="shared" si="19"/>
        <v>0</v>
      </c>
      <c r="J200" s="16">
        <v>0</v>
      </c>
      <c r="K200" s="16">
        <v>0</v>
      </c>
    </row>
    <row r="201" spans="1:11">
      <c r="A201" s="15" t="s">
        <v>74</v>
      </c>
      <c r="B201" s="15">
        <v>637002</v>
      </c>
      <c r="C201" s="15" t="s">
        <v>209</v>
      </c>
      <c r="D201" s="18">
        <v>100</v>
      </c>
      <c r="E201" s="30"/>
      <c r="F201" s="31"/>
      <c r="G201" s="31"/>
      <c r="H201" s="31"/>
      <c r="I201" s="16">
        <f t="shared" si="19"/>
        <v>100</v>
      </c>
      <c r="J201" s="16">
        <v>0</v>
      </c>
      <c r="K201" s="16">
        <f t="shared" si="13"/>
        <v>0</v>
      </c>
    </row>
    <row r="202" spans="1:11">
      <c r="A202" s="50" t="s">
        <v>85</v>
      </c>
      <c r="B202" s="50" t="s">
        <v>74</v>
      </c>
      <c r="C202" s="50" t="s">
        <v>210</v>
      </c>
      <c r="D202" s="51">
        <f>SUM(D188:D201)</f>
        <v>15201</v>
      </c>
      <c r="E202" s="51"/>
      <c r="F202" s="52"/>
      <c r="G202" s="52"/>
      <c r="H202" s="52"/>
      <c r="I202" s="51">
        <f>SUM(D202:F202)</f>
        <v>15201</v>
      </c>
      <c r="J202" s="51">
        <f>SUM(J188:J201)</f>
        <v>9589.2000000000007</v>
      </c>
      <c r="K202" s="51">
        <f t="shared" si="13"/>
        <v>63.082691928162625</v>
      </c>
    </row>
    <row r="203" spans="1:11">
      <c r="A203" s="24"/>
      <c r="B203" s="24">
        <v>641006</v>
      </c>
      <c r="C203" s="24" t="s">
        <v>211</v>
      </c>
      <c r="D203" s="18"/>
      <c r="E203" s="18">
        <v>156.41999999999999</v>
      </c>
      <c r="F203" s="26"/>
      <c r="G203" s="26"/>
      <c r="H203" s="26"/>
      <c r="I203" s="16">
        <f t="shared" ref="I203:I205" si="20">SUM(D203:F203)</f>
        <v>156.41999999999999</v>
      </c>
      <c r="J203" s="16">
        <v>156.41999999999999</v>
      </c>
      <c r="K203" s="16">
        <f t="shared" si="13"/>
        <v>100</v>
      </c>
    </row>
    <row r="204" spans="1:11">
      <c r="A204" s="24"/>
      <c r="B204" s="24">
        <v>642007</v>
      </c>
      <c r="C204" s="24" t="s">
        <v>212</v>
      </c>
      <c r="D204" s="25"/>
      <c r="E204" s="25"/>
      <c r="F204" s="34"/>
      <c r="G204" s="34"/>
      <c r="H204" s="34"/>
      <c r="I204" s="16">
        <f t="shared" si="20"/>
        <v>0</v>
      </c>
      <c r="J204" s="16">
        <v>0</v>
      </c>
      <c r="K204" s="16">
        <v>0</v>
      </c>
    </row>
    <row r="205" spans="1:11">
      <c r="A205" s="15" t="s">
        <v>76</v>
      </c>
      <c r="B205" s="15">
        <v>642002</v>
      </c>
      <c r="C205" s="15" t="s">
        <v>213</v>
      </c>
      <c r="D205" s="16">
        <v>36600</v>
      </c>
      <c r="E205" s="16"/>
      <c r="F205" s="17"/>
      <c r="G205" s="17"/>
      <c r="H205" s="17"/>
      <c r="I205" s="16">
        <f t="shared" si="20"/>
        <v>36600</v>
      </c>
      <c r="J205" s="16">
        <v>17205.5</v>
      </c>
      <c r="K205" s="16">
        <f t="shared" si="13"/>
        <v>47.009562841530055</v>
      </c>
    </row>
    <row r="206" spans="1:11">
      <c r="A206" s="50" t="s">
        <v>85</v>
      </c>
      <c r="B206" s="50" t="s">
        <v>76</v>
      </c>
      <c r="C206" s="50" t="s">
        <v>214</v>
      </c>
      <c r="D206" s="51">
        <f>SUM(D203:D205)</f>
        <v>36600</v>
      </c>
      <c r="E206" s="51">
        <f>SUM(E203:E205)</f>
        <v>156.41999999999999</v>
      </c>
      <c r="F206" s="52"/>
      <c r="G206" s="52"/>
      <c r="H206" s="52"/>
      <c r="I206" s="51">
        <f>SUM(I203:I205)</f>
        <v>36756.42</v>
      </c>
      <c r="J206" s="51">
        <f>SUM(J203:J205)</f>
        <v>17361.919999999998</v>
      </c>
      <c r="K206" s="51">
        <f t="shared" si="13"/>
        <v>47.235068050696995</v>
      </c>
    </row>
    <row r="207" spans="1:11">
      <c r="A207" s="20" t="s">
        <v>215</v>
      </c>
      <c r="B207" s="20" t="s">
        <v>216</v>
      </c>
      <c r="C207" s="20" t="s">
        <v>217</v>
      </c>
      <c r="D207" s="21">
        <f>SUM(D202+D206)</f>
        <v>51801</v>
      </c>
      <c r="E207" s="21">
        <f>SUM(E202+E206)</f>
        <v>156.41999999999999</v>
      </c>
      <c r="F207" s="22"/>
      <c r="G207" s="22"/>
      <c r="H207" s="22"/>
      <c r="I207" s="21">
        <f>SUM(I202+I206)</f>
        <v>51957.42</v>
      </c>
      <c r="J207" s="21">
        <f>SUM(J206,J202)</f>
        <v>26951.119999999999</v>
      </c>
      <c r="K207" s="21">
        <f t="shared" si="13"/>
        <v>51.871551743716296</v>
      </c>
    </row>
    <row r="208" spans="1:11">
      <c r="A208" s="15" t="s">
        <v>74</v>
      </c>
      <c r="B208" s="15">
        <v>632001</v>
      </c>
      <c r="C208" s="15" t="s">
        <v>218</v>
      </c>
      <c r="D208" s="16">
        <v>10680</v>
      </c>
      <c r="E208" s="16"/>
      <c r="F208" s="17"/>
      <c r="G208" s="17"/>
      <c r="H208" s="17"/>
      <c r="I208" s="16">
        <f t="shared" ref="I208:I217" si="21">SUM(D208:F208)</f>
        <v>10680</v>
      </c>
      <c r="J208" s="16">
        <v>5255.09</v>
      </c>
      <c r="K208" s="16">
        <f t="shared" si="13"/>
        <v>49.204962546816482</v>
      </c>
    </row>
    <row r="209" spans="1:11">
      <c r="A209" s="59"/>
      <c r="B209" s="27">
        <v>634002</v>
      </c>
      <c r="C209" s="27" t="s">
        <v>219</v>
      </c>
      <c r="D209" s="16"/>
      <c r="E209" s="16"/>
      <c r="F209" s="17"/>
      <c r="G209" s="17"/>
      <c r="H209" s="17"/>
      <c r="I209" s="16">
        <f t="shared" si="21"/>
        <v>0</v>
      </c>
      <c r="J209" s="16">
        <v>0</v>
      </c>
      <c r="K209" s="16">
        <v>0</v>
      </c>
    </row>
    <row r="210" spans="1:11">
      <c r="A210" s="59"/>
      <c r="B210" s="27">
        <v>635004</v>
      </c>
      <c r="C210" s="27" t="s">
        <v>220</v>
      </c>
      <c r="D210" s="16"/>
      <c r="E210" s="16"/>
      <c r="F210" s="17"/>
      <c r="G210" s="17"/>
      <c r="H210" s="17"/>
      <c r="I210" s="16">
        <f t="shared" si="21"/>
        <v>0</v>
      </c>
      <c r="J210" s="16">
        <v>0</v>
      </c>
      <c r="K210" s="16">
        <v>0</v>
      </c>
    </row>
    <row r="211" spans="1:11">
      <c r="A211" s="59"/>
      <c r="B211" s="27">
        <v>635</v>
      </c>
      <c r="C211" s="27" t="s">
        <v>221</v>
      </c>
      <c r="D211" s="16">
        <v>3000</v>
      </c>
      <c r="E211" s="16"/>
      <c r="F211" s="17"/>
      <c r="G211" s="17"/>
      <c r="H211" s="17"/>
      <c r="I211" s="16">
        <f t="shared" si="21"/>
        <v>3000</v>
      </c>
      <c r="J211" s="16">
        <v>0</v>
      </c>
      <c r="K211" s="16">
        <f>SUM(J211/I211*100)</f>
        <v>0</v>
      </c>
    </row>
    <row r="212" spans="1:11">
      <c r="A212" s="59"/>
      <c r="B212" s="27">
        <v>717</v>
      </c>
      <c r="C212" s="27" t="s">
        <v>222</v>
      </c>
      <c r="D212" s="16">
        <v>3500</v>
      </c>
      <c r="E212" s="16"/>
      <c r="F212" s="17"/>
      <c r="G212" s="17">
        <v>-3500</v>
      </c>
      <c r="H212" s="17"/>
      <c r="I212" s="16">
        <f>SUM(D212:G212)</f>
        <v>0</v>
      </c>
      <c r="J212" s="16">
        <v>0</v>
      </c>
      <c r="K212" s="16">
        <v>0</v>
      </c>
    </row>
    <row r="213" spans="1:11">
      <c r="A213" s="59"/>
      <c r="B213" s="27">
        <v>633</v>
      </c>
      <c r="C213" s="27" t="s">
        <v>222</v>
      </c>
      <c r="D213" s="16">
        <v>0</v>
      </c>
      <c r="E213" s="16"/>
      <c r="F213" s="17"/>
      <c r="G213" s="17">
        <v>3500</v>
      </c>
      <c r="H213" s="17"/>
      <c r="I213" s="16">
        <f>SUM(D213:G213)</f>
        <v>3500</v>
      </c>
      <c r="J213" s="16">
        <v>0</v>
      </c>
      <c r="K213" s="16">
        <f t="shared" ref="K213:K272" si="22">SUM(J213/I213*100)</f>
        <v>0</v>
      </c>
    </row>
    <row r="214" spans="1:11">
      <c r="A214" s="59"/>
      <c r="B214" s="27">
        <v>717002</v>
      </c>
      <c r="C214" s="27" t="s">
        <v>314</v>
      </c>
      <c r="D214" s="16">
        <v>0</v>
      </c>
      <c r="E214" s="16"/>
      <c r="F214" s="17"/>
      <c r="G214" s="17"/>
      <c r="H214" s="17"/>
      <c r="I214" s="16">
        <f>SUM(D214:H214)</f>
        <v>0</v>
      </c>
      <c r="J214" s="16">
        <v>0</v>
      </c>
      <c r="K214" s="16">
        <v>0</v>
      </c>
    </row>
    <row r="215" spans="1:11">
      <c r="A215" s="59"/>
      <c r="B215" s="27">
        <v>716</v>
      </c>
      <c r="C215" s="27" t="s">
        <v>315</v>
      </c>
      <c r="D215" s="16">
        <v>0</v>
      </c>
      <c r="E215" s="16"/>
      <c r="F215" s="17"/>
      <c r="G215" s="17"/>
      <c r="H215" s="17"/>
      <c r="I215" s="16">
        <f>SUM(D215:H215)</f>
        <v>0</v>
      </c>
      <c r="J215" s="16">
        <v>386.4</v>
      </c>
      <c r="K215" s="16">
        <v>0</v>
      </c>
    </row>
    <row r="216" spans="1:11">
      <c r="A216" s="59"/>
      <c r="B216" s="27">
        <v>635</v>
      </c>
      <c r="C216" s="27" t="s">
        <v>316</v>
      </c>
      <c r="D216" s="16">
        <v>0</v>
      </c>
      <c r="E216" s="16"/>
      <c r="F216" s="17"/>
      <c r="G216" s="17"/>
      <c r="H216" s="17"/>
      <c r="I216" s="16">
        <f>SUM(D216:H216)</f>
        <v>0</v>
      </c>
      <c r="J216" s="16">
        <v>0</v>
      </c>
      <c r="K216" s="16">
        <v>0</v>
      </c>
    </row>
    <row r="217" spans="1:11">
      <c r="A217" s="30"/>
      <c r="B217" s="27">
        <v>717</v>
      </c>
      <c r="C217" s="27" t="s">
        <v>223</v>
      </c>
      <c r="D217" s="16">
        <v>6000</v>
      </c>
      <c r="E217" s="16"/>
      <c r="F217" s="17"/>
      <c r="G217" s="17"/>
      <c r="H217" s="17"/>
      <c r="I217" s="16">
        <f t="shared" si="21"/>
        <v>6000</v>
      </c>
      <c r="J217" s="16">
        <v>0</v>
      </c>
      <c r="K217" s="16">
        <f t="shared" si="22"/>
        <v>0</v>
      </c>
    </row>
    <row r="218" spans="1:11">
      <c r="A218" s="50" t="s">
        <v>85</v>
      </c>
      <c r="B218" s="50" t="s">
        <v>74</v>
      </c>
      <c r="C218" s="50" t="s">
        <v>224</v>
      </c>
      <c r="D218" s="51">
        <f>SUM(D208:D217)</f>
        <v>23180</v>
      </c>
      <c r="E218" s="51"/>
      <c r="F218" s="52"/>
      <c r="G218" s="52">
        <f>SUM(G208:G217)</f>
        <v>0</v>
      </c>
      <c r="H218" s="52"/>
      <c r="I218" s="51">
        <f>SUM(D218:H218)</f>
        <v>23180</v>
      </c>
      <c r="J218" s="51">
        <f>SUM(J208:J217)</f>
        <v>5641.49</v>
      </c>
      <c r="K218" s="51">
        <f t="shared" si="22"/>
        <v>24.33774805867127</v>
      </c>
    </row>
    <row r="219" spans="1:11">
      <c r="A219" s="20" t="s">
        <v>225</v>
      </c>
      <c r="B219" s="20" t="s">
        <v>226</v>
      </c>
      <c r="C219" s="20" t="s">
        <v>227</v>
      </c>
      <c r="D219" s="21">
        <f>SUM(D218)</f>
        <v>23180</v>
      </c>
      <c r="E219" s="21"/>
      <c r="F219" s="22"/>
      <c r="G219" s="22">
        <f>SUM(G218)</f>
        <v>0</v>
      </c>
      <c r="H219" s="22"/>
      <c r="I219" s="21">
        <f>SUM(D219:H219)</f>
        <v>23180</v>
      </c>
      <c r="J219" s="21">
        <f>SUM(J218)</f>
        <v>5641.49</v>
      </c>
      <c r="K219" s="21">
        <f t="shared" si="22"/>
        <v>24.33774805867127</v>
      </c>
    </row>
    <row r="220" spans="1:11">
      <c r="A220" s="15" t="s">
        <v>74</v>
      </c>
      <c r="B220" s="15">
        <v>610</v>
      </c>
      <c r="C220" s="15" t="s">
        <v>228</v>
      </c>
      <c r="D220" s="16">
        <v>106650</v>
      </c>
      <c r="E220" s="16"/>
      <c r="F220" s="17"/>
      <c r="G220" s="17"/>
      <c r="H220" s="17"/>
      <c r="I220" s="16">
        <f t="shared" ref="I220:I223" si="23">SUM(D220:F220)</f>
        <v>106650</v>
      </c>
      <c r="J220" s="30">
        <v>45056.41</v>
      </c>
      <c r="K220" s="16">
        <f t="shared" si="22"/>
        <v>42.246985466479146</v>
      </c>
    </row>
    <row r="221" spans="1:11">
      <c r="A221" s="15" t="s">
        <v>74</v>
      </c>
      <c r="B221" s="15">
        <v>610</v>
      </c>
      <c r="C221" s="15" t="s">
        <v>229</v>
      </c>
      <c r="D221" s="16">
        <v>27500</v>
      </c>
      <c r="E221" s="16"/>
      <c r="F221" s="17"/>
      <c r="G221" s="17"/>
      <c r="H221" s="17"/>
      <c r="I221" s="16">
        <f t="shared" si="23"/>
        <v>27500</v>
      </c>
      <c r="J221" s="30">
        <v>11143.09</v>
      </c>
      <c r="K221" s="16">
        <f t="shared" si="22"/>
        <v>40.520327272727272</v>
      </c>
    </row>
    <row r="222" spans="1:11">
      <c r="A222" s="15" t="s">
        <v>74</v>
      </c>
      <c r="B222" s="15">
        <v>610</v>
      </c>
      <c r="C222" s="15" t="s">
        <v>230</v>
      </c>
      <c r="D222" s="16">
        <v>6200</v>
      </c>
      <c r="E222" s="16"/>
      <c r="F222" s="17"/>
      <c r="G222" s="17"/>
      <c r="H222" s="17"/>
      <c r="I222" s="16">
        <f t="shared" si="23"/>
        <v>6200</v>
      </c>
      <c r="J222" s="30">
        <v>0</v>
      </c>
      <c r="K222" s="16">
        <f t="shared" si="22"/>
        <v>0</v>
      </c>
    </row>
    <row r="223" spans="1:11">
      <c r="A223" s="15" t="s">
        <v>74</v>
      </c>
      <c r="B223" s="15">
        <v>642015</v>
      </c>
      <c r="C223" s="15" t="s">
        <v>231</v>
      </c>
      <c r="D223" s="16">
        <v>500</v>
      </c>
      <c r="E223" s="16"/>
      <c r="F223" s="17"/>
      <c r="G223" s="17"/>
      <c r="H223" s="17"/>
      <c r="I223" s="16">
        <f t="shared" si="23"/>
        <v>500</v>
      </c>
      <c r="J223" s="30">
        <v>122.23</v>
      </c>
      <c r="K223" s="16">
        <f t="shared" si="22"/>
        <v>24.446000000000002</v>
      </c>
    </row>
    <row r="224" spans="1:11">
      <c r="A224" s="50" t="s">
        <v>16</v>
      </c>
      <c r="B224" s="50"/>
      <c r="C224" s="50" t="s">
        <v>224</v>
      </c>
      <c r="D224" s="51">
        <f>SUM(D220:D223)</f>
        <v>140850</v>
      </c>
      <c r="E224" s="51"/>
      <c r="F224" s="52"/>
      <c r="G224" s="52"/>
      <c r="H224" s="52"/>
      <c r="I224" s="51">
        <f>SUM(D224:F224)</f>
        <v>140850</v>
      </c>
      <c r="J224" s="57">
        <f>SUM(J220:J223)</f>
        <v>56321.73</v>
      </c>
      <c r="K224" s="51">
        <f t="shared" si="22"/>
        <v>39.987028753993613</v>
      </c>
    </row>
    <row r="225" spans="1:11">
      <c r="A225" s="15" t="s">
        <v>74</v>
      </c>
      <c r="B225" s="15">
        <v>620</v>
      </c>
      <c r="C225" s="15" t="s">
        <v>232</v>
      </c>
      <c r="D225" s="16">
        <v>39360</v>
      </c>
      <c r="E225" s="16"/>
      <c r="F225" s="17"/>
      <c r="G225" s="17"/>
      <c r="H225" s="17"/>
      <c r="I225" s="16">
        <f t="shared" ref="I225:I227" si="24">SUM(D225:F225)</f>
        <v>39360</v>
      </c>
      <c r="J225" s="30">
        <v>14711.97</v>
      </c>
      <c r="K225" s="16">
        <f t="shared" si="22"/>
        <v>37.377972560975607</v>
      </c>
    </row>
    <row r="226" spans="1:11">
      <c r="A226" s="15" t="s">
        <v>74</v>
      </c>
      <c r="B226" s="15">
        <v>620</v>
      </c>
      <c r="C226" s="15" t="s">
        <v>233</v>
      </c>
      <c r="D226" s="16">
        <v>10180</v>
      </c>
      <c r="E226" s="16"/>
      <c r="F226" s="17"/>
      <c r="G226" s="17"/>
      <c r="H226" s="17"/>
      <c r="I226" s="16">
        <f t="shared" si="24"/>
        <v>10180</v>
      </c>
      <c r="J226" s="30">
        <v>4224.95</v>
      </c>
      <c r="K226" s="16">
        <f t="shared" si="22"/>
        <v>41.502455795677797</v>
      </c>
    </row>
    <row r="227" spans="1:11">
      <c r="A227" s="15" t="s">
        <v>74</v>
      </c>
      <c r="B227" s="15">
        <v>620</v>
      </c>
      <c r="C227" s="15" t="s">
        <v>234</v>
      </c>
      <c r="D227" s="16">
        <v>1960</v>
      </c>
      <c r="E227" s="16"/>
      <c r="F227" s="17"/>
      <c r="G227" s="17"/>
      <c r="H227" s="17"/>
      <c r="I227" s="16">
        <f t="shared" si="24"/>
        <v>1960</v>
      </c>
      <c r="J227" s="30">
        <v>0</v>
      </c>
      <c r="K227" s="16">
        <f t="shared" si="22"/>
        <v>0</v>
      </c>
    </row>
    <row r="228" spans="1:11">
      <c r="A228" s="60"/>
      <c r="B228" s="50" t="s">
        <v>16</v>
      </c>
      <c r="C228" s="50" t="s">
        <v>235</v>
      </c>
      <c r="D228" s="51">
        <f>SUM(D225:D227)</f>
        <v>51500</v>
      </c>
      <c r="E228" s="51"/>
      <c r="F228" s="52"/>
      <c r="G228" s="52"/>
      <c r="H228" s="52"/>
      <c r="I228" s="51">
        <f>SUM(D228:F228)</f>
        <v>51500</v>
      </c>
      <c r="J228" s="57">
        <f>SUM(J225:J227)</f>
        <v>18936.919999999998</v>
      </c>
      <c r="K228" s="51">
        <f t="shared" si="22"/>
        <v>36.77071844660194</v>
      </c>
    </row>
    <row r="229" spans="1:11">
      <c r="A229" s="15" t="s">
        <v>74</v>
      </c>
      <c r="B229" s="15">
        <v>632001</v>
      </c>
      <c r="C229" s="15" t="s">
        <v>236</v>
      </c>
      <c r="D229" s="16">
        <v>9214</v>
      </c>
      <c r="E229" s="16"/>
      <c r="F229" s="17"/>
      <c r="G229" s="17"/>
      <c r="H229" s="17"/>
      <c r="I229" s="16">
        <f t="shared" ref="I229:I233" si="25">SUM(D229:F229)</f>
        <v>9214</v>
      </c>
      <c r="J229" s="30">
        <v>3868.63</v>
      </c>
      <c r="K229" s="16">
        <f t="shared" si="22"/>
        <v>41.986433687866295</v>
      </c>
    </row>
    <row r="230" spans="1:11">
      <c r="A230" s="24" t="s">
        <v>74</v>
      </c>
      <c r="B230" s="24">
        <v>632001</v>
      </c>
      <c r="C230" s="24" t="s">
        <v>237</v>
      </c>
      <c r="D230" s="18">
        <v>16702</v>
      </c>
      <c r="E230" s="18"/>
      <c r="F230" s="26"/>
      <c r="G230" s="26"/>
      <c r="H230" s="26"/>
      <c r="I230" s="16">
        <f t="shared" si="25"/>
        <v>16702</v>
      </c>
      <c r="J230" s="30">
        <v>10676.87</v>
      </c>
      <c r="K230" s="16">
        <f t="shared" si="22"/>
        <v>63.925697521254946</v>
      </c>
    </row>
    <row r="231" spans="1:11">
      <c r="A231" s="24" t="s">
        <v>74</v>
      </c>
      <c r="B231" s="24">
        <v>632003</v>
      </c>
      <c r="C231" s="24" t="s">
        <v>238</v>
      </c>
      <c r="D231" s="18">
        <v>2000</v>
      </c>
      <c r="E231" s="18"/>
      <c r="F231" s="26"/>
      <c r="G231" s="26"/>
      <c r="H231" s="26"/>
      <c r="I231" s="18">
        <f t="shared" si="25"/>
        <v>2000</v>
      </c>
      <c r="J231" s="25">
        <v>666.3</v>
      </c>
      <c r="K231" s="18">
        <f t="shared" si="22"/>
        <v>33.314999999999998</v>
      </c>
    </row>
    <row r="232" spans="1:11">
      <c r="A232" s="15" t="s">
        <v>74</v>
      </c>
      <c r="B232" s="15">
        <v>632003</v>
      </c>
      <c r="C232" s="15" t="s">
        <v>239</v>
      </c>
      <c r="D232" s="16">
        <v>2600</v>
      </c>
      <c r="E232" s="16"/>
      <c r="F232" s="17"/>
      <c r="G232" s="17"/>
      <c r="H232" s="17"/>
      <c r="I232" s="16">
        <f t="shared" si="25"/>
        <v>2600</v>
      </c>
      <c r="J232" s="30">
        <v>1156.8599999999999</v>
      </c>
      <c r="K232" s="16">
        <f t="shared" si="22"/>
        <v>44.494615384615379</v>
      </c>
    </row>
    <row r="233" spans="1:11">
      <c r="A233" s="30"/>
      <c r="B233" s="30">
        <v>632003</v>
      </c>
      <c r="C233" s="30" t="s">
        <v>240</v>
      </c>
      <c r="D233" s="16">
        <v>250</v>
      </c>
      <c r="E233" s="16"/>
      <c r="F233" s="17"/>
      <c r="G233" s="17"/>
      <c r="H233" s="17"/>
      <c r="I233" s="16">
        <f t="shared" si="25"/>
        <v>250</v>
      </c>
      <c r="J233" s="30">
        <v>222.96</v>
      </c>
      <c r="K233" s="16">
        <f t="shared" si="22"/>
        <v>89.184000000000012</v>
      </c>
    </row>
    <row r="234" spans="1:11">
      <c r="A234" s="50"/>
      <c r="B234" s="50"/>
      <c r="C234" s="50"/>
      <c r="D234" s="51">
        <f t="shared" ref="D234" si="26">SUM(D229:D233)</f>
        <v>30766</v>
      </c>
      <c r="E234" s="51"/>
      <c r="F234" s="52"/>
      <c r="G234" s="52"/>
      <c r="H234" s="52"/>
      <c r="I234" s="51">
        <f>SUM(D234:F234)</f>
        <v>30766</v>
      </c>
      <c r="J234" s="57">
        <f>SUM(J229:J233)</f>
        <v>16591.62</v>
      </c>
      <c r="K234" s="51">
        <f t="shared" si="22"/>
        <v>53.928427484885908</v>
      </c>
    </row>
    <row r="235" spans="1:11">
      <c r="A235" s="15"/>
      <c r="B235" s="15">
        <v>633002</v>
      </c>
      <c r="C235" s="15" t="s">
        <v>241</v>
      </c>
      <c r="D235" s="16">
        <v>2000</v>
      </c>
      <c r="E235" s="16"/>
      <c r="F235" s="17">
        <v>1000</v>
      </c>
      <c r="G235" s="17"/>
      <c r="H235" s="17"/>
      <c r="I235" s="16">
        <f>SUM(D235:F235)</f>
        <v>3000</v>
      </c>
      <c r="J235" s="16">
        <v>1648.31</v>
      </c>
      <c r="K235" s="16">
        <f t="shared" si="22"/>
        <v>54.943666666666665</v>
      </c>
    </row>
    <row r="236" spans="1:11">
      <c r="A236" s="15"/>
      <c r="B236" s="15">
        <v>633003</v>
      </c>
      <c r="C236" s="15" t="s">
        <v>242</v>
      </c>
      <c r="D236" s="16">
        <v>0</v>
      </c>
      <c r="E236" s="16"/>
      <c r="F236" s="17"/>
      <c r="G236" s="17">
        <v>28.99</v>
      </c>
      <c r="H236" s="17"/>
      <c r="I236" s="16">
        <f>SUM(D236:G236)</f>
        <v>28.99</v>
      </c>
      <c r="J236" s="16">
        <v>28.99</v>
      </c>
      <c r="K236" s="16">
        <f t="shared" si="22"/>
        <v>100</v>
      </c>
    </row>
    <row r="237" spans="1:11">
      <c r="A237" s="15"/>
      <c r="B237" s="15">
        <v>633004</v>
      </c>
      <c r="C237" s="15" t="s">
        <v>243</v>
      </c>
      <c r="D237" s="16">
        <v>0</v>
      </c>
      <c r="E237" s="16"/>
      <c r="F237" s="17"/>
      <c r="G237" s="17"/>
      <c r="H237" s="17"/>
      <c r="I237" s="16">
        <f t="shared" ref="I237:I244" si="27">SUM(D237:F237)</f>
        <v>0</v>
      </c>
      <c r="J237" s="16">
        <v>0</v>
      </c>
      <c r="K237" s="16">
        <v>0</v>
      </c>
    </row>
    <row r="238" spans="1:11">
      <c r="A238" s="15"/>
      <c r="B238" s="15">
        <v>633005</v>
      </c>
      <c r="C238" s="15" t="s">
        <v>244</v>
      </c>
      <c r="D238" s="16">
        <v>0</v>
      </c>
      <c r="E238" s="16"/>
      <c r="F238" s="17"/>
      <c r="G238" s="17"/>
      <c r="H238" s="17"/>
      <c r="I238" s="16">
        <f t="shared" si="27"/>
        <v>0</v>
      </c>
      <c r="J238" s="16">
        <v>0</v>
      </c>
      <c r="K238" s="16">
        <v>0</v>
      </c>
    </row>
    <row r="239" spans="1:11">
      <c r="A239" s="30" t="s">
        <v>74</v>
      </c>
      <c r="B239" s="30">
        <v>633006</v>
      </c>
      <c r="C239" s="30" t="s">
        <v>184</v>
      </c>
      <c r="D239" s="16">
        <v>8620</v>
      </c>
      <c r="E239" s="16"/>
      <c r="F239" s="17"/>
      <c r="G239" s="17"/>
      <c r="H239" s="17"/>
      <c r="I239" s="16">
        <f t="shared" si="27"/>
        <v>8620</v>
      </c>
      <c r="J239" s="16">
        <v>3225.7</v>
      </c>
      <c r="K239" s="16">
        <f t="shared" si="22"/>
        <v>37.421113689095122</v>
      </c>
    </row>
    <row r="240" spans="1:11">
      <c r="A240" s="30"/>
      <c r="B240" s="30">
        <v>633006</v>
      </c>
      <c r="C240" s="30" t="s">
        <v>245</v>
      </c>
      <c r="D240" s="16">
        <v>0</v>
      </c>
      <c r="E240" s="16"/>
      <c r="F240" s="17"/>
      <c r="G240" s="17"/>
      <c r="H240" s="17"/>
      <c r="I240" s="16">
        <f t="shared" si="27"/>
        <v>0</v>
      </c>
      <c r="J240" s="16">
        <v>0</v>
      </c>
      <c r="K240" s="16">
        <v>0</v>
      </c>
    </row>
    <row r="241" spans="1:11">
      <c r="A241" s="30" t="s">
        <v>74</v>
      </c>
      <c r="B241" s="30">
        <v>633009</v>
      </c>
      <c r="C241" s="30" t="s">
        <v>246</v>
      </c>
      <c r="D241" s="16">
        <v>930</v>
      </c>
      <c r="E241" s="16"/>
      <c r="F241" s="17"/>
      <c r="G241" s="17"/>
      <c r="H241" s="17"/>
      <c r="I241" s="16">
        <f t="shared" si="27"/>
        <v>930</v>
      </c>
      <c r="J241" s="16">
        <v>229.96</v>
      </c>
      <c r="K241" s="16">
        <f t="shared" si="22"/>
        <v>24.726881720430107</v>
      </c>
    </row>
    <row r="242" spans="1:11">
      <c r="A242" s="30" t="s">
        <v>74</v>
      </c>
      <c r="B242" s="30">
        <v>633010</v>
      </c>
      <c r="C242" s="30" t="s">
        <v>247</v>
      </c>
      <c r="D242" s="16">
        <v>200</v>
      </c>
      <c r="E242" s="16"/>
      <c r="F242" s="17"/>
      <c r="G242" s="17"/>
      <c r="H242" s="17"/>
      <c r="I242" s="16">
        <f t="shared" si="27"/>
        <v>200</v>
      </c>
      <c r="J242" s="16">
        <v>0</v>
      </c>
      <c r="K242" s="16">
        <f t="shared" si="22"/>
        <v>0</v>
      </c>
    </row>
    <row r="243" spans="1:11">
      <c r="A243" s="30" t="s">
        <v>74</v>
      </c>
      <c r="B243" s="30">
        <v>633016</v>
      </c>
      <c r="C243" s="30" t="s">
        <v>248</v>
      </c>
      <c r="D243" s="16">
        <v>1000</v>
      </c>
      <c r="E243" s="16"/>
      <c r="F243" s="17"/>
      <c r="G243" s="17"/>
      <c r="H243" s="17"/>
      <c r="I243" s="16">
        <f t="shared" si="27"/>
        <v>1000</v>
      </c>
      <c r="J243" s="16">
        <v>381.89</v>
      </c>
      <c r="K243" s="16">
        <f t="shared" si="22"/>
        <v>38.189</v>
      </c>
    </row>
    <row r="244" spans="1:11">
      <c r="A244" s="30"/>
      <c r="B244" s="30">
        <v>633018</v>
      </c>
      <c r="C244" s="30" t="s">
        <v>249</v>
      </c>
      <c r="D244" s="16">
        <v>229</v>
      </c>
      <c r="E244" s="16"/>
      <c r="F244" s="17"/>
      <c r="G244" s="17"/>
      <c r="H244" s="17"/>
      <c r="I244" s="16">
        <f t="shared" si="27"/>
        <v>229</v>
      </c>
      <c r="J244" s="16">
        <v>0</v>
      </c>
      <c r="K244" s="16">
        <f t="shared" si="22"/>
        <v>0</v>
      </c>
    </row>
    <row r="245" spans="1:11">
      <c r="A245" s="57"/>
      <c r="B245" s="57"/>
      <c r="C245" s="57"/>
      <c r="D245" s="51">
        <f t="shared" ref="D245" si="28">SUM(D235:D244)</f>
        <v>12979</v>
      </c>
      <c r="E245" s="51"/>
      <c r="F245" s="52">
        <f>SUM(F235:F244)</f>
        <v>1000</v>
      </c>
      <c r="G245" s="52">
        <f>SUM(G235:G244)</f>
        <v>28.99</v>
      </c>
      <c r="H245" s="52"/>
      <c r="I245" s="51">
        <f>SUM(I235:I244)</f>
        <v>14007.99</v>
      </c>
      <c r="J245" s="51">
        <f>SUM(J235:J244)</f>
        <v>5514.85</v>
      </c>
      <c r="K245" s="51">
        <f t="shared" si="22"/>
        <v>39.369317082607857</v>
      </c>
    </row>
    <row r="246" spans="1:11">
      <c r="A246" s="15"/>
      <c r="B246" s="15">
        <v>634</v>
      </c>
      <c r="C246" s="15" t="s">
        <v>250</v>
      </c>
      <c r="D246" s="16">
        <v>5035</v>
      </c>
      <c r="E246" s="16"/>
      <c r="F246" s="17"/>
      <c r="G246" s="17"/>
      <c r="H246" s="17"/>
      <c r="I246" s="16">
        <f t="shared" ref="I246:I255" si="29">SUM(D246:F246)</f>
        <v>5035</v>
      </c>
      <c r="J246" s="16">
        <v>1600.81</v>
      </c>
      <c r="K246" s="16">
        <f t="shared" si="22"/>
        <v>31.793644488579943</v>
      </c>
    </row>
    <row r="247" spans="1:11">
      <c r="A247" s="15"/>
      <c r="B247" s="15">
        <v>635002</v>
      </c>
      <c r="C247" s="61" t="s">
        <v>251</v>
      </c>
      <c r="D247" s="16">
        <v>1900</v>
      </c>
      <c r="E247" s="16"/>
      <c r="F247" s="17"/>
      <c r="G247" s="17"/>
      <c r="H247" s="17"/>
      <c r="I247" s="16">
        <f>SUM(D247:H247)</f>
        <v>1900</v>
      </c>
      <c r="J247" s="16">
        <v>1083.01</v>
      </c>
      <c r="K247" s="16">
        <f t="shared" si="22"/>
        <v>57.000526315789472</v>
      </c>
    </row>
    <row r="248" spans="1:11">
      <c r="A248" s="15"/>
      <c r="B248" s="15">
        <v>635004</v>
      </c>
      <c r="C248" s="61" t="s">
        <v>252</v>
      </c>
      <c r="D248" s="16">
        <v>50</v>
      </c>
      <c r="E248" s="16"/>
      <c r="F248" s="17"/>
      <c r="G248" s="17"/>
      <c r="H248" s="17"/>
      <c r="I248" s="16">
        <f t="shared" si="29"/>
        <v>50</v>
      </c>
      <c r="J248" s="16">
        <v>0</v>
      </c>
      <c r="K248" s="16">
        <f t="shared" si="22"/>
        <v>0</v>
      </c>
    </row>
    <row r="249" spans="1:11">
      <c r="A249" s="15"/>
      <c r="B249" s="15">
        <v>635006</v>
      </c>
      <c r="C249" s="61" t="s">
        <v>253</v>
      </c>
      <c r="D249" s="16">
        <v>5000</v>
      </c>
      <c r="E249" s="16"/>
      <c r="F249" s="17"/>
      <c r="G249" s="17"/>
      <c r="H249" s="17"/>
      <c r="I249" s="16">
        <f t="shared" si="29"/>
        <v>5000</v>
      </c>
      <c r="J249" s="16">
        <v>3214.78</v>
      </c>
      <c r="K249" s="16">
        <f t="shared" si="22"/>
        <v>64.295600000000007</v>
      </c>
    </row>
    <row r="250" spans="1:11">
      <c r="A250" s="15"/>
      <c r="B250" s="15">
        <v>635006</v>
      </c>
      <c r="C250" s="61" t="s">
        <v>254</v>
      </c>
      <c r="D250" s="16">
        <v>1000</v>
      </c>
      <c r="E250" s="16"/>
      <c r="F250" s="17"/>
      <c r="G250" s="17"/>
      <c r="H250" s="17"/>
      <c r="I250" s="16">
        <f t="shared" si="29"/>
        <v>1000</v>
      </c>
      <c r="J250" s="16"/>
      <c r="K250" s="16">
        <f t="shared" si="22"/>
        <v>0</v>
      </c>
    </row>
    <row r="251" spans="1:11">
      <c r="A251" s="15"/>
      <c r="B251" s="15">
        <v>635</v>
      </c>
      <c r="C251" s="15" t="s">
        <v>255</v>
      </c>
      <c r="D251" s="16">
        <v>0</v>
      </c>
      <c r="E251" s="16"/>
      <c r="F251" s="17"/>
      <c r="G251" s="17"/>
      <c r="H251" s="17"/>
      <c r="I251" s="16">
        <f t="shared" si="29"/>
        <v>0</v>
      </c>
      <c r="J251" s="16">
        <v>0</v>
      </c>
      <c r="K251" s="16">
        <v>0</v>
      </c>
    </row>
    <row r="252" spans="1:11">
      <c r="A252" s="15"/>
      <c r="B252" s="15">
        <v>635</v>
      </c>
      <c r="C252" s="15" t="s">
        <v>256</v>
      </c>
      <c r="D252" s="16">
        <v>0</v>
      </c>
      <c r="E252" s="16"/>
      <c r="F252" s="17"/>
      <c r="G252" s="17"/>
      <c r="H252" s="17"/>
      <c r="I252" s="16">
        <f t="shared" si="29"/>
        <v>0</v>
      </c>
      <c r="J252" s="16">
        <v>0</v>
      </c>
      <c r="K252" s="16">
        <v>0</v>
      </c>
    </row>
    <row r="253" spans="1:11">
      <c r="A253" s="15"/>
      <c r="B253" s="15">
        <v>716</v>
      </c>
      <c r="C253" s="15" t="s">
        <v>257</v>
      </c>
      <c r="D253" s="16">
        <v>5000</v>
      </c>
      <c r="E253" s="16"/>
      <c r="F253" s="17"/>
      <c r="G253" s="17"/>
      <c r="H253" s="17"/>
      <c r="I253" s="16">
        <f t="shared" si="29"/>
        <v>5000</v>
      </c>
      <c r="J253" s="16">
        <v>5540.3</v>
      </c>
      <c r="K253" s="16">
        <f t="shared" si="22"/>
        <v>110.80600000000001</v>
      </c>
    </row>
    <row r="254" spans="1:11">
      <c r="A254" s="15"/>
      <c r="B254" s="15">
        <v>717</v>
      </c>
      <c r="C254" s="62" t="s">
        <v>258</v>
      </c>
      <c r="D254" s="16">
        <v>100000</v>
      </c>
      <c r="E254" s="16"/>
      <c r="F254" s="17"/>
      <c r="G254" s="17"/>
      <c r="H254" s="17"/>
      <c r="I254" s="16">
        <f t="shared" si="29"/>
        <v>100000</v>
      </c>
      <c r="J254" s="16">
        <v>70</v>
      </c>
      <c r="K254" s="16">
        <f t="shared" si="22"/>
        <v>6.9999999999999993E-2</v>
      </c>
    </row>
    <row r="255" spans="1:11">
      <c r="A255" s="15"/>
      <c r="B255" s="15">
        <v>700</v>
      </c>
      <c r="C255" s="15" t="s">
        <v>259</v>
      </c>
      <c r="D255" s="16">
        <v>10000</v>
      </c>
      <c r="E255" s="16"/>
      <c r="F255" s="17"/>
      <c r="G255" s="17"/>
      <c r="H255" s="17"/>
      <c r="I255" s="16">
        <f t="shared" si="29"/>
        <v>10000</v>
      </c>
      <c r="J255" s="16"/>
      <c r="K255" s="16">
        <f t="shared" si="22"/>
        <v>0</v>
      </c>
    </row>
    <row r="256" spans="1:11">
      <c r="A256" s="50"/>
      <c r="B256" s="50"/>
      <c r="C256" s="50"/>
      <c r="D256" s="51">
        <f t="shared" ref="D256" si="30">SUM(D246:D255)</f>
        <v>127985</v>
      </c>
      <c r="E256" s="51"/>
      <c r="F256" s="52"/>
      <c r="G256" s="52"/>
      <c r="H256" s="52"/>
      <c r="I256" s="51">
        <f>SUM(D256:H256)</f>
        <v>127985</v>
      </c>
      <c r="J256" s="51">
        <f>SUM(J246:J255)</f>
        <v>11508.900000000001</v>
      </c>
      <c r="K256" s="51">
        <f t="shared" si="22"/>
        <v>8.9923819197562231</v>
      </c>
    </row>
    <row r="257" spans="1:11">
      <c r="A257" s="15"/>
      <c r="B257" s="15">
        <v>637004</v>
      </c>
      <c r="C257" s="15" t="s">
        <v>260</v>
      </c>
      <c r="D257" s="16">
        <v>200</v>
      </c>
      <c r="E257" s="16"/>
      <c r="F257" s="17"/>
      <c r="G257" s="17"/>
      <c r="H257" s="17"/>
      <c r="I257" s="16">
        <f t="shared" ref="I257:I265" si="31">SUM(D257:F257)</f>
        <v>200</v>
      </c>
      <c r="J257" s="16">
        <v>0</v>
      </c>
      <c r="K257" s="16">
        <f t="shared" si="22"/>
        <v>0</v>
      </c>
    </row>
    <row r="258" spans="1:11">
      <c r="A258" s="15"/>
      <c r="B258" s="15">
        <v>637005</v>
      </c>
      <c r="C258" s="15" t="s">
        <v>261</v>
      </c>
      <c r="D258" s="16">
        <v>4000</v>
      </c>
      <c r="E258" s="16"/>
      <c r="F258" s="17"/>
      <c r="G258" s="17"/>
      <c r="H258" s="17"/>
      <c r="I258" s="16">
        <f t="shared" si="31"/>
        <v>4000</v>
      </c>
      <c r="J258" s="16">
        <v>1950</v>
      </c>
      <c r="K258" s="16">
        <f t="shared" si="22"/>
        <v>48.75</v>
      </c>
    </row>
    <row r="259" spans="1:11">
      <c r="A259" s="24"/>
      <c r="B259" s="24">
        <v>637005</v>
      </c>
      <c r="C259" s="24" t="s">
        <v>262</v>
      </c>
      <c r="D259" s="16">
        <v>5000</v>
      </c>
      <c r="E259" s="16"/>
      <c r="F259" s="17"/>
      <c r="G259" s="17"/>
      <c r="H259" s="17"/>
      <c r="I259" s="16">
        <f t="shared" si="31"/>
        <v>5000</v>
      </c>
      <c r="J259" s="16">
        <v>2250</v>
      </c>
      <c r="K259" s="16">
        <f t="shared" si="22"/>
        <v>45</v>
      </c>
    </row>
    <row r="260" spans="1:11">
      <c r="A260" s="24"/>
      <c r="B260" s="24">
        <v>637005</v>
      </c>
      <c r="C260" s="24" t="s">
        <v>263</v>
      </c>
      <c r="D260" s="16">
        <v>500</v>
      </c>
      <c r="E260" s="16"/>
      <c r="F260" s="17"/>
      <c r="G260" s="17"/>
      <c r="H260" s="17"/>
      <c r="I260" s="16">
        <f t="shared" si="31"/>
        <v>500</v>
      </c>
      <c r="J260" s="16">
        <v>0</v>
      </c>
      <c r="K260" s="16">
        <f t="shared" si="22"/>
        <v>0</v>
      </c>
    </row>
    <row r="261" spans="1:11">
      <c r="A261" s="24"/>
      <c r="B261" s="24">
        <v>637005</v>
      </c>
      <c r="C261" s="24" t="s">
        <v>264</v>
      </c>
      <c r="D261" s="16">
        <v>50</v>
      </c>
      <c r="E261" s="16"/>
      <c r="F261" s="17"/>
      <c r="G261" s="17"/>
      <c r="H261" s="17"/>
      <c r="I261" s="16">
        <f t="shared" si="31"/>
        <v>50</v>
      </c>
      <c r="J261" s="16">
        <v>0</v>
      </c>
      <c r="K261" s="16">
        <f t="shared" si="22"/>
        <v>0</v>
      </c>
    </row>
    <row r="262" spans="1:11">
      <c r="A262" s="24"/>
      <c r="B262" s="24">
        <v>637005</v>
      </c>
      <c r="C262" s="24" t="s">
        <v>265</v>
      </c>
      <c r="D262" s="16">
        <v>1000</v>
      </c>
      <c r="E262" s="16"/>
      <c r="F262" s="17"/>
      <c r="G262" s="17"/>
      <c r="H262" s="17"/>
      <c r="I262" s="16">
        <f t="shared" si="31"/>
        <v>1000</v>
      </c>
      <c r="J262" s="16">
        <v>0</v>
      </c>
      <c r="K262" s="16">
        <f t="shared" si="22"/>
        <v>0</v>
      </c>
    </row>
    <row r="263" spans="1:11">
      <c r="A263" s="24"/>
      <c r="B263" s="24">
        <v>637005</v>
      </c>
      <c r="C263" s="24" t="s">
        <v>266</v>
      </c>
      <c r="D263" s="16">
        <v>1000</v>
      </c>
      <c r="E263" s="16"/>
      <c r="F263" s="17"/>
      <c r="G263" s="17"/>
      <c r="H263" s="17"/>
      <c r="I263" s="16">
        <f t="shared" si="31"/>
        <v>1000</v>
      </c>
      <c r="J263" s="16">
        <v>0</v>
      </c>
      <c r="K263" s="16">
        <f t="shared" si="22"/>
        <v>0</v>
      </c>
    </row>
    <row r="264" spans="1:11">
      <c r="A264" s="24"/>
      <c r="B264" s="24">
        <v>637005</v>
      </c>
      <c r="C264" s="24" t="s">
        <v>325</v>
      </c>
      <c r="D264" s="16">
        <v>0</v>
      </c>
      <c r="E264" s="16"/>
      <c r="F264" s="17"/>
      <c r="G264" s="17">
        <v>500</v>
      </c>
      <c r="H264" s="17"/>
      <c r="I264" s="16">
        <f>SUM(D264:G264)</f>
        <v>500</v>
      </c>
      <c r="J264" s="16">
        <v>504.2</v>
      </c>
      <c r="K264" s="16">
        <f t="shared" si="22"/>
        <v>100.84</v>
      </c>
    </row>
    <row r="265" spans="1:11">
      <c r="A265" s="24"/>
      <c r="B265" s="24">
        <v>637005</v>
      </c>
      <c r="C265" s="24" t="s">
        <v>267</v>
      </c>
      <c r="D265" s="16">
        <v>0</v>
      </c>
      <c r="E265" s="16"/>
      <c r="F265" s="17">
        <v>500</v>
      </c>
      <c r="G265" s="17"/>
      <c r="H265" s="17"/>
      <c r="I265" s="16">
        <f t="shared" si="31"/>
        <v>500</v>
      </c>
      <c r="J265" s="16">
        <v>199</v>
      </c>
      <c r="K265" s="16">
        <f t="shared" si="22"/>
        <v>39.800000000000004</v>
      </c>
    </row>
    <row r="266" spans="1:11">
      <c r="A266" s="50"/>
      <c r="B266" s="50"/>
      <c r="C266" s="50"/>
      <c r="D266" s="51">
        <f>SUM(D257:D265)</f>
        <v>11750</v>
      </c>
      <c r="E266" s="51"/>
      <c r="F266" s="52">
        <f>SUM(F257:F265)</f>
        <v>500</v>
      </c>
      <c r="G266" s="52">
        <f>SUM(G257:G265)</f>
        <v>500</v>
      </c>
      <c r="H266" s="52"/>
      <c r="I266" s="51">
        <f>SUM(D266:F266)</f>
        <v>12250</v>
      </c>
      <c r="J266" s="51">
        <f>SUM(J257:J265)</f>
        <v>4903.2</v>
      </c>
      <c r="K266" s="51">
        <f t="shared" si="22"/>
        <v>40.026122448979592</v>
      </c>
    </row>
    <row r="267" spans="1:11">
      <c r="A267" s="24"/>
      <c r="B267" s="24">
        <v>636</v>
      </c>
      <c r="C267" s="24" t="s">
        <v>268</v>
      </c>
      <c r="D267" s="18">
        <v>1</v>
      </c>
      <c r="E267" s="18"/>
      <c r="F267" s="26"/>
      <c r="G267" s="26"/>
      <c r="H267" s="26"/>
      <c r="I267" s="16">
        <f t="shared" ref="I267:I286" si="32">SUM(D267:F267)</f>
        <v>1</v>
      </c>
      <c r="J267" s="16">
        <v>0</v>
      </c>
      <c r="K267" s="16">
        <f t="shared" si="22"/>
        <v>0</v>
      </c>
    </row>
    <row r="268" spans="1:11">
      <c r="A268" s="24"/>
      <c r="B268" s="24">
        <v>637012</v>
      </c>
      <c r="C268" s="24" t="s">
        <v>269</v>
      </c>
      <c r="D268" s="16">
        <v>7</v>
      </c>
      <c r="E268" s="16"/>
      <c r="F268" s="17"/>
      <c r="G268" s="17"/>
      <c r="H268" s="17"/>
      <c r="I268" s="16">
        <f t="shared" si="32"/>
        <v>7</v>
      </c>
      <c r="J268" s="16">
        <v>6.2</v>
      </c>
      <c r="K268" s="16">
        <f t="shared" si="22"/>
        <v>88.571428571428584</v>
      </c>
    </row>
    <row r="269" spans="1:11">
      <c r="A269" s="24"/>
      <c r="B269" s="24">
        <v>637012</v>
      </c>
      <c r="C269" s="24" t="s">
        <v>270</v>
      </c>
      <c r="D269" s="16">
        <v>3000</v>
      </c>
      <c r="E269" s="16"/>
      <c r="F269" s="17"/>
      <c r="G269" s="17"/>
      <c r="H269" s="17"/>
      <c r="I269" s="16">
        <f t="shared" si="32"/>
        <v>3000</v>
      </c>
      <c r="J269" s="16">
        <v>1067.56</v>
      </c>
      <c r="K269" s="16">
        <f t="shared" si="22"/>
        <v>35.585333333333331</v>
      </c>
    </row>
    <row r="270" spans="1:11">
      <c r="A270" s="24"/>
      <c r="B270" s="24">
        <v>637012</v>
      </c>
      <c r="C270" s="24" t="s">
        <v>271</v>
      </c>
      <c r="D270" s="16">
        <v>170</v>
      </c>
      <c r="E270" s="16"/>
      <c r="F270" s="17"/>
      <c r="G270" s="17"/>
      <c r="H270" s="17"/>
      <c r="I270" s="16">
        <f t="shared" si="32"/>
        <v>170</v>
      </c>
      <c r="J270" s="16">
        <v>79.3</v>
      </c>
      <c r="K270" s="16">
        <f t="shared" si="22"/>
        <v>46.647058823529406</v>
      </c>
    </row>
    <row r="271" spans="1:11">
      <c r="A271" s="24"/>
      <c r="B271" s="24">
        <v>637014</v>
      </c>
      <c r="C271" s="24" t="s">
        <v>272</v>
      </c>
      <c r="D271" s="16">
        <v>5550</v>
      </c>
      <c r="E271" s="16"/>
      <c r="F271" s="17"/>
      <c r="G271" s="17"/>
      <c r="H271" s="17"/>
      <c r="I271" s="16">
        <f t="shared" si="32"/>
        <v>5550</v>
      </c>
      <c r="J271" s="16">
        <v>4136.07</v>
      </c>
      <c r="K271" s="16">
        <f t="shared" si="22"/>
        <v>74.523783783783784</v>
      </c>
    </row>
    <row r="272" spans="1:11">
      <c r="A272" s="24"/>
      <c r="B272" s="24">
        <v>637015</v>
      </c>
      <c r="C272" s="24" t="s">
        <v>273</v>
      </c>
      <c r="D272" s="16">
        <v>2848.56</v>
      </c>
      <c r="E272" s="16"/>
      <c r="F272" s="17"/>
      <c r="G272" s="17"/>
      <c r="H272" s="17"/>
      <c r="I272" s="16">
        <f t="shared" si="32"/>
        <v>2848.56</v>
      </c>
      <c r="J272" s="16">
        <v>2848.56</v>
      </c>
      <c r="K272" s="16">
        <f t="shared" si="22"/>
        <v>100</v>
      </c>
    </row>
    <row r="273" spans="1:11">
      <c r="A273" s="24"/>
      <c r="B273" s="24">
        <v>637016</v>
      </c>
      <c r="C273" s="24" t="s">
        <v>274</v>
      </c>
      <c r="D273" s="16">
        <v>1080</v>
      </c>
      <c r="E273" s="16"/>
      <c r="F273" s="17"/>
      <c r="G273" s="17"/>
      <c r="H273" s="17"/>
      <c r="I273" s="16">
        <f t="shared" si="32"/>
        <v>1080</v>
      </c>
      <c r="J273" s="16">
        <v>536.29999999999995</v>
      </c>
      <c r="K273" s="16">
        <f t="shared" ref="K273:K311" si="33">SUM(J273/I273*100)</f>
        <v>49.657407407407405</v>
      </c>
    </row>
    <row r="274" spans="1:11">
      <c r="A274" s="24"/>
      <c r="B274" s="24">
        <v>637023</v>
      </c>
      <c r="C274" s="24" t="s">
        <v>275</v>
      </c>
      <c r="D274" s="16">
        <v>200</v>
      </c>
      <c r="E274" s="16"/>
      <c r="F274" s="17"/>
      <c r="G274" s="17"/>
      <c r="H274" s="17"/>
      <c r="I274" s="16">
        <f t="shared" si="32"/>
        <v>200</v>
      </c>
      <c r="J274" s="16">
        <v>199</v>
      </c>
      <c r="K274" s="16">
        <f t="shared" si="33"/>
        <v>99.5</v>
      </c>
    </row>
    <row r="275" spans="1:11">
      <c r="A275" s="24"/>
      <c r="B275" s="24">
        <v>637027</v>
      </c>
      <c r="C275" s="24" t="s">
        <v>276</v>
      </c>
      <c r="D275" s="16">
        <v>1000</v>
      </c>
      <c r="E275" s="16"/>
      <c r="F275" s="17"/>
      <c r="G275" s="17"/>
      <c r="H275" s="17"/>
      <c r="I275" s="16">
        <f t="shared" si="32"/>
        <v>1000</v>
      </c>
      <c r="J275" s="16">
        <v>0</v>
      </c>
      <c r="K275" s="16">
        <f t="shared" si="33"/>
        <v>0</v>
      </c>
    </row>
    <row r="276" spans="1:11">
      <c r="A276" s="15"/>
      <c r="B276" s="15">
        <v>637027</v>
      </c>
      <c r="C276" s="15" t="s">
        <v>277</v>
      </c>
      <c r="D276" s="16">
        <v>200</v>
      </c>
      <c r="E276" s="16"/>
      <c r="F276" s="17"/>
      <c r="G276" s="17"/>
      <c r="H276" s="17"/>
      <c r="I276" s="16">
        <f t="shared" si="32"/>
        <v>200</v>
      </c>
      <c r="J276" s="16">
        <v>54</v>
      </c>
      <c r="K276" s="16">
        <f t="shared" si="33"/>
        <v>27</v>
      </c>
    </row>
    <row r="277" spans="1:11">
      <c r="A277" s="50" t="s">
        <v>224</v>
      </c>
      <c r="B277" s="50"/>
      <c r="C277" s="50" t="s">
        <v>224</v>
      </c>
      <c r="D277" s="51">
        <f>SUM(D267:D276)</f>
        <v>14056.56</v>
      </c>
      <c r="E277" s="51"/>
      <c r="F277" s="52"/>
      <c r="G277" s="52"/>
      <c r="H277" s="52"/>
      <c r="I277" s="51">
        <f t="shared" si="32"/>
        <v>14056.56</v>
      </c>
      <c r="J277" s="57">
        <f>SUM(J267:J276)</f>
        <v>8926.989999999998</v>
      </c>
      <c r="K277" s="51">
        <f t="shared" si="33"/>
        <v>63.507643406352607</v>
      </c>
    </row>
    <row r="278" spans="1:11">
      <c r="A278" s="15" t="s">
        <v>74</v>
      </c>
      <c r="B278" s="15">
        <v>641001</v>
      </c>
      <c r="C278" s="15" t="s">
        <v>278</v>
      </c>
      <c r="D278" s="16">
        <v>73010.8</v>
      </c>
      <c r="E278" s="16"/>
      <c r="F278" s="17">
        <v>-1000</v>
      </c>
      <c r="G278" s="17">
        <v>-2779.99</v>
      </c>
      <c r="H278" s="17"/>
      <c r="I278" s="16">
        <f>SUM(D278:G278)</f>
        <v>69230.81</v>
      </c>
      <c r="J278" s="16">
        <v>42588</v>
      </c>
      <c r="K278" s="16">
        <f t="shared" si="33"/>
        <v>61.515963773932448</v>
      </c>
    </row>
    <row r="279" spans="1:11">
      <c r="A279" s="15" t="s">
        <v>74</v>
      </c>
      <c r="B279" s="15">
        <v>641001</v>
      </c>
      <c r="C279" s="15" t="s">
        <v>279</v>
      </c>
      <c r="D279" s="16">
        <v>64000</v>
      </c>
      <c r="E279" s="16"/>
      <c r="F279" s="17"/>
      <c r="G279" s="17"/>
      <c r="H279" s="17"/>
      <c r="I279" s="16">
        <f t="shared" si="32"/>
        <v>64000</v>
      </c>
      <c r="J279" s="16">
        <v>37331</v>
      </c>
      <c r="K279" s="16">
        <f t="shared" si="33"/>
        <v>58.329687500000006</v>
      </c>
    </row>
    <row r="280" spans="1:11">
      <c r="A280" s="15" t="s">
        <v>74</v>
      </c>
      <c r="B280" s="15">
        <v>641001</v>
      </c>
      <c r="C280" s="15" t="s">
        <v>280</v>
      </c>
      <c r="D280" s="16">
        <v>0</v>
      </c>
      <c r="E280" s="16"/>
      <c r="F280" s="17"/>
      <c r="G280" s="17"/>
      <c r="H280" s="17"/>
      <c r="I280" s="16">
        <f t="shared" si="32"/>
        <v>0</v>
      </c>
      <c r="J280" s="16">
        <v>0</v>
      </c>
      <c r="K280" s="16">
        <v>0</v>
      </c>
    </row>
    <row r="281" spans="1:11">
      <c r="A281" s="15" t="s">
        <v>74</v>
      </c>
      <c r="B281" s="15">
        <v>641001</v>
      </c>
      <c r="C281" s="15" t="s">
        <v>281</v>
      </c>
      <c r="D281" s="16">
        <v>0</v>
      </c>
      <c r="E281" s="16"/>
      <c r="F281" s="17"/>
      <c r="G281" s="17"/>
      <c r="H281" s="17"/>
      <c r="I281" s="16">
        <f t="shared" si="32"/>
        <v>0</v>
      </c>
      <c r="J281" s="16">
        <v>0</v>
      </c>
      <c r="K281" s="16">
        <v>0</v>
      </c>
    </row>
    <row r="282" spans="1:11">
      <c r="A282" s="15"/>
      <c r="B282" s="15">
        <v>641001</v>
      </c>
      <c r="C282" s="15" t="s">
        <v>312</v>
      </c>
      <c r="D282" s="16">
        <v>0</v>
      </c>
      <c r="E282" s="16"/>
      <c r="F282" s="17"/>
      <c r="G282" s="26">
        <v>4000</v>
      </c>
      <c r="H282" s="26"/>
      <c r="I282" s="16">
        <f>SUM(D282:G282)</f>
        <v>4000</v>
      </c>
      <c r="J282" s="16">
        <v>0</v>
      </c>
      <c r="K282" s="16">
        <f t="shared" si="33"/>
        <v>0</v>
      </c>
    </row>
    <row r="283" spans="1:11">
      <c r="A283" s="15" t="s">
        <v>74</v>
      </c>
      <c r="B283" s="15">
        <v>721001</v>
      </c>
      <c r="C283" s="15" t="s">
        <v>282</v>
      </c>
      <c r="D283" s="16">
        <v>0</v>
      </c>
      <c r="E283" s="16"/>
      <c r="F283" s="17"/>
      <c r="G283" s="17"/>
      <c r="H283" s="17"/>
      <c r="I283" s="16">
        <f t="shared" si="32"/>
        <v>0</v>
      </c>
      <c r="J283" s="16">
        <v>0</v>
      </c>
      <c r="K283" s="16">
        <v>0</v>
      </c>
    </row>
    <row r="284" spans="1:11">
      <c r="A284" s="15" t="s">
        <v>74</v>
      </c>
      <c r="B284" s="15">
        <v>721001</v>
      </c>
      <c r="C284" s="15" t="s">
        <v>283</v>
      </c>
      <c r="D284" s="16">
        <v>40000</v>
      </c>
      <c r="E284" s="16"/>
      <c r="F284" s="17">
        <v>55000</v>
      </c>
      <c r="G284" s="17"/>
      <c r="H284" s="17"/>
      <c r="I284" s="16">
        <f t="shared" si="32"/>
        <v>95000</v>
      </c>
      <c r="J284" s="16">
        <v>95000</v>
      </c>
      <c r="K284" s="16">
        <f t="shared" si="33"/>
        <v>100</v>
      </c>
    </row>
    <row r="285" spans="1:11">
      <c r="A285" s="15" t="s">
        <v>74</v>
      </c>
      <c r="B285" s="15">
        <v>721001</v>
      </c>
      <c r="C285" s="15" t="s">
        <v>284</v>
      </c>
      <c r="D285" s="18">
        <v>0</v>
      </c>
      <c r="E285" s="16"/>
      <c r="F285" s="17"/>
      <c r="G285" s="17"/>
      <c r="H285" s="17"/>
      <c r="I285" s="16">
        <f t="shared" si="32"/>
        <v>0</v>
      </c>
      <c r="J285" s="16">
        <v>0</v>
      </c>
      <c r="K285" s="16">
        <v>0</v>
      </c>
    </row>
    <row r="286" spans="1:11">
      <c r="A286" s="15" t="s">
        <v>74</v>
      </c>
      <c r="B286" s="15">
        <v>641001</v>
      </c>
      <c r="C286" s="15" t="s">
        <v>285</v>
      </c>
      <c r="D286" s="16">
        <v>5000</v>
      </c>
      <c r="E286" s="16"/>
      <c r="F286" s="17"/>
      <c r="G286" s="17"/>
      <c r="H286" s="17"/>
      <c r="I286" s="16">
        <f t="shared" si="32"/>
        <v>5000</v>
      </c>
      <c r="J286" s="16"/>
      <c r="K286" s="16">
        <f t="shared" si="33"/>
        <v>0</v>
      </c>
    </row>
    <row r="287" spans="1:11">
      <c r="A287" s="50" t="s">
        <v>224</v>
      </c>
      <c r="B287" s="50" t="s">
        <v>224</v>
      </c>
      <c r="C287" s="50" t="s">
        <v>286</v>
      </c>
      <c r="D287" s="51">
        <f>SUM(D278:D286)</f>
        <v>182010.8</v>
      </c>
      <c r="E287" s="51"/>
      <c r="F287" s="52">
        <f>SUM(F278:F286)</f>
        <v>54000</v>
      </c>
      <c r="G287" s="52">
        <f>SUM(G278:G286)</f>
        <v>1220.0100000000002</v>
      </c>
      <c r="H287" s="52"/>
      <c r="I287" s="51">
        <f>SUM(D287:G287)</f>
        <v>237230.81</v>
      </c>
      <c r="J287" s="51">
        <f>SUM(J278:J286)</f>
        <v>174919</v>
      </c>
      <c r="K287" s="51">
        <f t="shared" si="33"/>
        <v>73.733677341488658</v>
      </c>
    </row>
    <row r="288" spans="1:11">
      <c r="A288" s="24" t="s">
        <v>74</v>
      </c>
      <c r="B288" s="24">
        <v>711001</v>
      </c>
      <c r="C288" s="24" t="s">
        <v>287</v>
      </c>
      <c r="D288" s="16">
        <v>0</v>
      </c>
      <c r="E288" s="16"/>
      <c r="F288" s="17"/>
      <c r="G288" s="17"/>
      <c r="H288" s="17"/>
      <c r="I288" s="16">
        <f t="shared" ref="I288:I289" si="34">SUM(D288:F288)</f>
        <v>0</v>
      </c>
      <c r="J288" s="16">
        <v>0</v>
      </c>
      <c r="K288" s="16">
        <v>0</v>
      </c>
    </row>
    <row r="289" spans="1:11">
      <c r="A289" s="15" t="s">
        <v>74</v>
      </c>
      <c r="B289" s="15">
        <v>713005</v>
      </c>
      <c r="C289" s="15" t="s">
        <v>288</v>
      </c>
      <c r="D289" s="16">
        <v>5000</v>
      </c>
      <c r="E289" s="16"/>
      <c r="F289" s="17"/>
      <c r="G289" s="17"/>
      <c r="H289" s="17"/>
      <c r="I289" s="16">
        <f t="shared" si="34"/>
        <v>5000</v>
      </c>
      <c r="J289" s="16">
        <v>0</v>
      </c>
      <c r="K289" s="16">
        <f t="shared" si="33"/>
        <v>0</v>
      </c>
    </row>
    <row r="290" spans="1:11">
      <c r="A290" s="50" t="s">
        <v>224</v>
      </c>
      <c r="B290" s="50" t="s">
        <v>224</v>
      </c>
      <c r="C290" s="50" t="s">
        <v>224</v>
      </c>
      <c r="D290" s="51">
        <f t="shared" ref="D290" si="35">SUM(D288:D289)</f>
        <v>5000</v>
      </c>
      <c r="E290" s="51"/>
      <c r="F290" s="52"/>
      <c r="G290" s="52"/>
      <c r="H290" s="52"/>
      <c r="I290" s="51">
        <f>SUM(D290:F290)</f>
        <v>5000</v>
      </c>
      <c r="J290" s="51">
        <f>SUM(J288:J289)</f>
        <v>0</v>
      </c>
      <c r="K290" s="51">
        <f t="shared" si="33"/>
        <v>0</v>
      </c>
    </row>
    <row r="291" spans="1:11">
      <c r="A291" s="15" t="s">
        <v>74</v>
      </c>
      <c r="B291" s="15">
        <v>821005</v>
      </c>
      <c r="C291" s="15" t="s">
        <v>289</v>
      </c>
      <c r="D291" s="16">
        <v>78924</v>
      </c>
      <c r="E291" s="16"/>
      <c r="F291" s="17"/>
      <c r="G291" s="17"/>
      <c r="H291" s="17"/>
      <c r="I291" s="16">
        <f t="shared" ref="I291:I294" si="36">SUM(D291:F291)</f>
        <v>78924</v>
      </c>
      <c r="J291" s="16">
        <v>39462</v>
      </c>
      <c r="K291" s="16">
        <f t="shared" si="33"/>
        <v>50</v>
      </c>
    </row>
    <row r="292" spans="1:11">
      <c r="A292" s="15" t="s">
        <v>74</v>
      </c>
      <c r="B292" s="15">
        <v>651002</v>
      </c>
      <c r="C292" s="15" t="s">
        <v>290</v>
      </c>
      <c r="D292" s="16">
        <v>10000</v>
      </c>
      <c r="E292" s="16"/>
      <c r="F292" s="17"/>
      <c r="G292" s="17"/>
      <c r="H292" s="17"/>
      <c r="I292" s="16">
        <f t="shared" si="36"/>
        <v>10000</v>
      </c>
      <c r="J292" s="16">
        <v>2697.33</v>
      </c>
      <c r="K292" s="16">
        <f t="shared" si="33"/>
        <v>26.973300000000002</v>
      </c>
    </row>
    <row r="293" spans="1:11">
      <c r="A293" s="15" t="s">
        <v>74</v>
      </c>
      <c r="B293" s="15">
        <v>821005</v>
      </c>
      <c r="C293" s="15" t="s">
        <v>291</v>
      </c>
      <c r="D293" s="16">
        <v>100000</v>
      </c>
      <c r="E293" s="16"/>
      <c r="F293" s="17"/>
      <c r="G293" s="17"/>
      <c r="H293" s="17"/>
      <c r="I293" s="16">
        <f t="shared" si="36"/>
        <v>100000</v>
      </c>
      <c r="J293" s="16">
        <v>49999.98</v>
      </c>
      <c r="K293" s="16">
        <f t="shared" si="33"/>
        <v>49.999980000000008</v>
      </c>
    </row>
    <row r="294" spans="1:11">
      <c r="A294" s="15" t="s">
        <v>74</v>
      </c>
      <c r="B294" s="15">
        <v>651002</v>
      </c>
      <c r="C294" s="15" t="s">
        <v>292</v>
      </c>
      <c r="D294" s="16">
        <v>12000</v>
      </c>
      <c r="E294" s="16"/>
      <c r="F294" s="17"/>
      <c r="G294" s="17"/>
      <c r="H294" s="17"/>
      <c r="I294" s="16">
        <f t="shared" si="36"/>
        <v>12000</v>
      </c>
      <c r="J294" s="16">
        <v>5240.87</v>
      </c>
      <c r="K294" s="16">
        <f t="shared" si="33"/>
        <v>43.67391666666667</v>
      </c>
    </row>
    <row r="295" spans="1:11">
      <c r="A295" s="50" t="s">
        <v>293</v>
      </c>
      <c r="B295" s="50" t="s">
        <v>224</v>
      </c>
      <c r="C295" s="50" t="s">
        <v>16</v>
      </c>
      <c r="D295" s="51">
        <f>SUM(D291:D294)</f>
        <v>200924</v>
      </c>
      <c r="E295" s="51"/>
      <c r="F295" s="52"/>
      <c r="G295" s="52"/>
      <c r="H295" s="52"/>
      <c r="I295" s="51">
        <f>SUM(D295:F295)</f>
        <v>200924</v>
      </c>
      <c r="J295" s="51">
        <f>SUM(J291:J294)</f>
        <v>97400.18</v>
      </c>
      <c r="K295" s="51">
        <f t="shared" si="33"/>
        <v>48.476130278115107</v>
      </c>
    </row>
    <row r="296" spans="1:11">
      <c r="A296" s="15" t="s">
        <v>74</v>
      </c>
      <c r="B296" s="15">
        <v>717</v>
      </c>
      <c r="C296" s="15" t="s">
        <v>294</v>
      </c>
      <c r="D296" s="16">
        <v>3500</v>
      </c>
      <c r="E296" s="16"/>
      <c r="F296" s="17"/>
      <c r="G296" s="17"/>
      <c r="H296" s="17"/>
      <c r="I296" s="16">
        <f t="shared" ref="I296:I301" si="37">SUM(D296:F296)</f>
        <v>3500</v>
      </c>
      <c r="J296" s="16">
        <v>1890</v>
      </c>
      <c r="K296" s="16">
        <f t="shared" si="33"/>
        <v>54</v>
      </c>
    </row>
    <row r="297" spans="1:11">
      <c r="A297" s="15" t="s">
        <v>74</v>
      </c>
      <c r="B297" s="15">
        <v>716</v>
      </c>
      <c r="C297" s="15" t="s">
        <v>295</v>
      </c>
      <c r="D297" s="16">
        <v>2100</v>
      </c>
      <c r="E297" s="16"/>
      <c r="F297" s="17"/>
      <c r="G297" s="17"/>
      <c r="H297" s="17"/>
      <c r="I297" s="16">
        <f t="shared" si="37"/>
        <v>2100</v>
      </c>
      <c r="J297" s="16">
        <v>400</v>
      </c>
      <c r="K297" s="16">
        <f t="shared" si="33"/>
        <v>19.047619047619047</v>
      </c>
    </row>
    <row r="298" spans="1:11">
      <c r="A298" s="15" t="s">
        <v>74</v>
      </c>
      <c r="B298" s="15">
        <v>716</v>
      </c>
      <c r="C298" s="15" t="s">
        <v>296</v>
      </c>
      <c r="D298" s="16">
        <v>0</v>
      </c>
      <c r="E298" s="16"/>
      <c r="F298" s="17"/>
      <c r="G298" s="17"/>
      <c r="H298" s="17"/>
      <c r="I298" s="16">
        <f t="shared" si="37"/>
        <v>0</v>
      </c>
      <c r="J298" s="16">
        <v>0</v>
      </c>
      <c r="K298" s="16">
        <v>0</v>
      </c>
    </row>
    <row r="299" spans="1:11">
      <c r="A299" s="15" t="s">
        <v>74</v>
      </c>
      <c r="B299" s="15">
        <v>716</v>
      </c>
      <c r="C299" s="15" t="s">
        <v>297</v>
      </c>
      <c r="D299" s="16">
        <v>0</v>
      </c>
      <c r="E299" s="16"/>
      <c r="F299" s="17"/>
      <c r="G299" s="17"/>
      <c r="H299" s="17"/>
      <c r="I299" s="16">
        <f t="shared" si="37"/>
        <v>0</v>
      </c>
      <c r="J299" s="16">
        <v>0</v>
      </c>
      <c r="K299" s="16">
        <v>0</v>
      </c>
    </row>
    <row r="300" spans="1:11">
      <c r="A300" s="24" t="s">
        <v>74</v>
      </c>
      <c r="B300" s="24">
        <v>716</v>
      </c>
      <c r="C300" s="24" t="s">
        <v>298</v>
      </c>
      <c r="D300" s="16">
        <v>0</v>
      </c>
      <c r="E300" s="16"/>
      <c r="F300" s="17"/>
      <c r="G300" s="17"/>
      <c r="H300" s="17"/>
      <c r="I300" s="16">
        <f t="shared" si="37"/>
        <v>0</v>
      </c>
      <c r="J300" s="16">
        <v>0</v>
      </c>
      <c r="K300" s="16">
        <v>0</v>
      </c>
    </row>
    <row r="301" spans="1:11">
      <c r="A301" s="15" t="s">
        <v>74</v>
      </c>
      <c r="B301" s="15">
        <v>637005</v>
      </c>
      <c r="C301" s="15" t="s">
        <v>299</v>
      </c>
      <c r="D301" s="16">
        <v>0</v>
      </c>
      <c r="E301" s="16"/>
      <c r="F301" s="17"/>
      <c r="G301" s="17"/>
      <c r="H301" s="17"/>
      <c r="I301" s="16">
        <f t="shared" si="37"/>
        <v>0</v>
      </c>
      <c r="J301" s="16">
        <v>0</v>
      </c>
      <c r="K301" s="16">
        <v>0</v>
      </c>
    </row>
    <row r="302" spans="1:11">
      <c r="A302" s="50" t="s">
        <v>224</v>
      </c>
      <c r="B302" s="50" t="s">
        <v>224</v>
      </c>
      <c r="C302" s="50" t="s">
        <v>224</v>
      </c>
      <c r="D302" s="51">
        <f>SUM(D296:D301)</f>
        <v>5600</v>
      </c>
      <c r="E302" s="51"/>
      <c r="F302" s="52"/>
      <c r="G302" s="52"/>
      <c r="H302" s="52"/>
      <c r="I302" s="51">
        <f>SUM(D302:F302)</f>
        <v>5600</v>
      </c>
      <c r="J302" s="51">
        <f>SUM(J296:J301)</f>
        <v>2290</v>
      </c>
      <c r="K302" s="51">
        <f t="shared" si="33"/>
        <v>40.892857142857139</v>
      </c>
    </row>
    <row r="303" spans="1:11">
      <c r="A303" s="24" t="s">
        <v>74</v>
      </c>
      <c r="B303" s="24"/>
      <c r="C303" s="24" t="s">
        <v>300</v>
      </c>
      <c r="D303" s="16">
        <v>0</v>
      </c>
      <c r="E303" s="16"/>
      <c r="F303" s="17"/>
      <c r="G303" s="17"/>
      <c r="H303" s="17"/>
      <c r="I303" s="16">
        <f t="shared" ref="I303:I308" si="38">SUM(D303:F303)</f>
        <v>0</v>
      </c>
      <c r="J303" s="16">
        <v>0</v>
      </c>
      <c r="K303" s="16">
        <v>0</v>
      </c>
    </row>
    <row r="304" spans="1:11">
      <c r="A304" s="28" t="s">
        <v>74</v>
      </c>
      <c r="B304" s="28"/>
      <c r="C304" s="28" t="s">
        <v>45</v>
      </c>
      <c r="D304" s="16">
        <v>0</v>
      </c>
      <c r="E304" s="16"/>
      <c r="F304" s="17"/>
      <c r="G304" s="17"/>
      <c r="H304" s="17"/>
      <c r="I304" s="16">
        <f t="shared" si="38"/>
        <v>0</v>
      </c>
      <c r="J304" s="73">
        <v>4821.95</v>
      </c>
      <c r="K304" s="16">
        <v>0</v>
      </c>
    </row>
    <row r="305" spans="1:11">
      <c r="A305" s="28" t="s">
        <v>74</v>
      </c>
      <c r="B305" s="28">
        <v>642026</v>
      </c>
      <c r="C305" s="28" t="s">
        <v>301</v>
      </c>
      <c r="D305" s="16">
        <v>0</v>
      </c>
      <c r="E305" s="16"/>
      <c r="F305" s="17"/>
      <c r="G305" s="17"/>
      <c r="H305" s="17"/>
      <c r="I305" s="16">
        <f t="shared" si="38"/>
        <v>0</v>
      </c>
      <c r="J305" s="16">
        <v>188.16</v>
      </c>
      <c r="K305" s="16">
        <v>0</v>
      </c>
    </row>
    <row r="306" spans="1:11">
      <c r="A306" s="28" t="s">
        <v>74</v>
      </c>
      <c r="B306" s="28"/>
      <c r="C306" s="28" t="s">
        <v>47</v>
      </c>
      <c r="D306" s="16">
        <v>0</v>
      </c>
      <c r="E306" s="16"/>
      <c r="F306" s="17"/>
      <c r="G306" s="17"/>
      <c r="H306" s="17"/>
      <c r="I306" s="16">
        <f t="shared" si="38"/>
        <v>0</v>
      </c>
      <c r="J306" s="16">
        <v>0</v>
      </c>
      <c r="K306" s="16">
        <v>0</v>
      </c>
    </row>
    <row r="307" spans="1:11">
      <c r="A307" s="28" t="s">
        <v>74</v>
      </c>
      <c r="B307" s="28">
        <v>636001</v>
      </c>
      <c r="C307" s="28" t="s">
        <v>302</v>
      </c>
      <c r="D307" s="16">
        <v>0</v>
      </c>
      <c r="E307" s="16"/>
      <c r="F307" s="17"/>
      <c r="G307" s="17"/>
      <c r="H307" s="17"/>
      <c r="I307" s="16">
        <f t="shared" si="38"/>
        <v>0</v>
      </c>
      <c r="J307" s="16">
        <v>0</v>
      </c>
      <c r="K307" s="16">
        <v>0</v>
      </c>
    </row>
    <row r="308" spans="1:11">
      <c r="A308" s="28" t="s">
        <v>74</v>
      </c>
      <c r="B308" s="28"/>
      <c r="C308" s="28" t="s">
        <v>303</v>
      </c>
      <c r="D308" s="16">
        <v>0</v>
      </c>
      <c r="E308" s="16"/>
      <c r="F308" s="17"/>
      <c r="G308" s="17"/>
      <c r="H308" s="17"/>
      <c r="I308" s="16">
        <f t="shared" si="38"/>
        <v>0</v>
      </c>
      <c r="J308" s="16">
        <v>0</v>
      </c>
      <c r="K308" s="16">
        <v>0</v>
      </c>
    </row>
    <row r="309" spans="1:11">
      <c r="A309" s="50" t="s">
        <v>224</v>
      </c>
      <c r="B309" s="63" t="s">
        <v>224</v>
      </c>
      <c r="C309" s="63" t="s">
        <v>224</v>
      </c>
      <c r="D309" s="51">
        <f t="shared" ref="D309" si="39">SUM(D303:D308)</f>
        <v>0</v>
      </c>
      <c r="E309" s="51"/>
      <c r="F309" s="52"/>
      <c r="G309" s="52"/>
      <c r="H309" s="52"/>
      <c r="I309" s="51">
        <f>SUM(D309:F309)</f>
        <v>0</v>
      </c>
      <c r="J309" s="51">
        <f>SUM(J303:J308)</f>
        <v>5010.1099999999997</v>
      </c>
      <c r="K309" s="51">
        <v>0</v>
      </c>
    </row>
    <row r="310" spans="1:11" ht="15.75" thickBot="1">
      <c r="A310" s="37" t="s">
        <v>304</v>
      </c>
      <c r="B310" s="37" t="s">
        <v>224</v>
      </c>
      <c r="C310" s="37" t="s">
        <v>305</v>
      </c>
      <c r="D310" s="38">
        <f>SUM(D309,D302,D295,D290,D287,D277,D266,D256,D245,D234,D228,D224)</f>
        <v>783421.36</v>
      </c>
      <c r="E310" s="38"/>
      <c r="F310" s="39">
        <f>SUM(F224+F228+F234+F245+F256+F266+F277+F287+F290+F295+F302+F309)</f>
        <v>55500</v>
      </c>
      <c r="G310" s="39">
        <f>SUM(G224+G228+G234+G245+G256+G266+G277+G287+G290+G295+G302+G309)</f>
        <v>1749.0000000000002</v>
      </c>
      <c r="H310" s="39"/>
      <c r="I310" s="38">
        <f>SUM(D310:H310)</f>
        <v>840670.36</v>
      </c>
      <c r="J310" s="21">
        <f>SUM(J224+J228+J234+J245+J256+J266+J277+J287+J290+J295+J302+J309)</f>
        <v>402323.49999999994</v>
      </c>
      <c r="K310" s="21">
        <f t="shared" si="33"/>
        <v>47.857462228119942</v>
      </c>
    </row>
    <row r="311" spans="1:11" ht="15.75" thickBot="1">
      <c r="A311" s="76" t="s">
        <v>306</v>
      </c>
      <c r="B311" s="77"/>
      <c r="C311" s="78"/>
      <c r="D311" s="40">
        <f t="shared" ref="D311:J311" si="40">SUM(D83+D96+D104+D108+D121+D136+D151+D174+D187+D207+D219+D310)</f>
        <v>3711849.69</v>
      </c>
      <c r="E311" s="40">
        <f t="shared" si="40"/>
        <v>91778.66</v>
      </c>
      <c r="F311" s="41">
        <f t="shared" si="40"/>
        <v>107981.53</v>
      </c>
      <c r="G311" s="41">
        <f t="shared" si="40"/>
        <v>99543.64</v>
      </c>
      <c r="H311" s="41">
        <f t="shared" si="40"/>
        <v>8572.0400000000009</v>
      </c>
      <c r="I311" s="40">
        <f t="shared" si="40"/>
        <v>4019725.5599999996</v>
      </c>
      <c r="J311" s="67">
        <f t="shared" si="40"/>
        <v>1861585.1</v>
      </c>
      <c r="K311" s="67">
        <f t="shared" si="33"/>
        <v>46.311248671414276</v>
      </c>
    </row>
    <row r="312" spans="1:11">
      <c r="A312" s="42"/>
      <c r="B312" s="42"/>
      <c r="C312" s="42"/>
      <c r="D312" s="42"/>
      <c r="E312" s="42"/>
      <c r="F312" s="42"/>
      <c r="G312" s="42"/>
      <c r="H312" s="42"/>
      <c r="I312" s="42"/>
    </row>
    <row r="313" spans="1:11">
      <c r="A313" s="42" t="s">
        <v>307</v>
      </c>
      <c r="B313" s="42"/>
      <c r="C313" s="42"/>
      <c r="D313" s="42"/>
      <c r="E313" s="42"/>
      <c r="F313" s="42" t="s">
        <v>308</v>
      </c>
      <c r="G313" s="2"/>
      <c r="H313" s="2"/>
      <c r="I313" s="42"/>
    </row>
    <row r="314" spans="1:11">
      <c r="A314" s="42"/>
      <c r="B314" s="42"/>
      <c r="C314" s="42"/>
      <c r="D314" s="42"/>
      <c r="E314" s="42"/>
      <c r="F314" s="42" t="s">
        <v>309</v>
      </c>
      <c r="G314" s="2"/>
      <c r="H314" s="2"/>
      <c r="I314" s="42"/>
    </row>
    <row r="315" spans="1:11">
      <c r="A315" s="2"/>
      <c r="B315" s="2"/>
      <c r="C315" s="2"/>
      <c r="D315" s="2"/>
      <c r="E315" s="2"/>
      <c r="F315" s="2"/>
      <c r="G315" s="2"/>
      <c r="H315" s="2"/>
      <c r="I315" s="42"/>
    </row>
  </sheetData>
  <mergeCells count="6">
    <mergeCell ref="A311:C311"/>
    <mergeCell ref="A71:C71"/>
    <mergeCell ref="B1:I1"/>
    <mergeCell ref="B2:I2"/>
    <mergeCell ref="E5:H5"/>
    <mergeCell ref="E79:H79"/>
  </mergeCells>
  <pageMargins left="0.15748031496062992" right="0.15748031496062992" top="0.15748031496062992" bottom="0.19685039370078741" header="0.15748031496062992" footer="0.15748031496062992"/>
  <pageSetup paperSize="9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</dc:creator>
  <cp:lastModifiedBy>Obec</cp:lastModifiedBy>
  <cp:lastPrinted>2016-08-17T12:29:21Z</cp:lastPrinted>
  <dcterms:created xsi:type="dcterms:W3CDTF">2016-05-18T07:44:47Z</dcterms:created>
  <dcterms:modified xsi:type="dcterms:W3CDTF">2016-08-19T08:27:06Z</dcterms:modified>
</cp:coreProperties>
</file>