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8795" windowHeight="1176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D321" i="1"/>
  <c r="J106"/>
  <c r="I106"/>
  <c r="H106"/>
  <c r="G27" l="1"/>
  <c r="F27"/>
  <c r="F321" l="1"/>
  <c r="E321"/>
  <c r="J215"/>
  <c r="J210"/>
  <c r="J216" s="1"/>
  <c r="I215"/>
  <c r="I210"/>
  <c r="I216" s="1"/>
  <c r="H215"/>
  <c r="H210"/>
  <c r="H216" s="1"/>
  <c r="G215"/>
  <c r="G210"/>
  <c r="G216" s="1"/>
  <c r="F215"/>
  <c r="E215"/>
  <c r="D215"/>
  <c r="F210"/>
  <c r="F216" s="1"/>
  <c r="E210"/>
  <c r="D210"/>
  <c r="D216" s="1"/>
  <c r="H202"/>
  <c r="D340"/>
  <c r="D344" s="1"/>
  <c r="F320"/>
  <c r="F324"/>
  <c r="F323"/>
  <c r="E324"/>
  <c r="E323"/>
  <c r="E320"/>
  <c r="E216" l="1"/>
  <c r="E322"/>
  <c r="E325"/>
  <c r="F325"/>
  <c r="F322"/>
  <c r="H299"/>
  <c r="H294"/>
  <c r="H289"/>
  <c r="H286"/>
  <c r="H276"/>
  <c r="H265"/>
  <c r="H254"/>
  <c r="H242"/>
  <c r="H231"/>
  <c r="H225"/>
  <c r="H221"/>
  <c r="H185"/>
  <c r="H181"/>
  <c r="H162"/>
  <c r="H147"/>
  <c r="H132"/>
  <c r="H116"/>
  <c r="H98"/>
  <c r="H95"/>
  <c r="H87"/>
  <c r="H83"/>
  <c r="H77"/>
  <c r="H69"/>
  <c r="H57"/>
  <c r="H27"/>
  <c r="H15"/>
  <c r="H99" l="1"/>
  <c r="H186"/>
  <c r="H70"/>
  <c r="J276"/>
  <c r="I276"/>
  <c r="J27" l="1"/>
  <c r="I27"/>
  <c r="H90"/>
  <c r="H91" s="1"/>
  <c r="J87"/>
  <c r="I87"/>
  <c r="J265"/>
  <c r="I265"/>
  <c r="D323" l="1"/>
  <c r="D324"/>
  <c r="D322"/>
  <c r="H165"/>
  <c r="H172" s="1"/>
  <c r="D325" l="1"/>
  <c r="H305"/>
  <c r="H306" s="1"/>
  <c r="G305" l="1"/>
  <c r="G299"/>
  <c r="G294"/>
  <c r="G289"/>
  <c r="G286"/>
  <c r="G276"/>
  <c r="G265"/>
  <c r="E265"/>
  <c r="G254"/>
  <c r="G242"/>
  <c r="G231"/>
  <c r="G225"/>
  <c r="G221"/>
  <c r="H205"/>
  <c r="H206" s="1"/>
  <c r="G205"/>
  <c r="G202"/>
  <c r="G185"/>
  <c r="G181"/>
  <c r="G186" s="1"/>
  <c r="G165"/>
  <c r="G162"/>
  <c r="G147"/>
  <c r="G132"/>
  <c r="G133" s="1"/>
  <c r="H133"/>
  <c r="H118"/>
  <c r="G116"/>
  <c r="G118" s="1"/>
  <c r="G106"/>
  <c r="G98"/>
  <c r="G95"/>
  <c r="G99" s="1"/>
  <c r="F95"/>
  <c r="G87"/>
  <c r="G83"/>
  <c r="G77"/>
  <c r="G69"/>
  <c r="G62"/>
  <c r="G57"/>
  <c r="G15"/>
  <c r="E305"/>
  <c r="E299"/>
  <c r="E294"/>
  <c r="E289"/>
  <c r="E286"/>
  <c r="E276"/>
  <c r="E254"/>
  <c r="E242"/>
  <c r="E231"/>
  <c r="E225"/>
  <c r="E221"/>
  <c r="E205"/>
  <c r="E202"/>
  <c r="E185"/>
  <c r="E181"/>
  <c r="E165"/>
  <c r="E162"/>
  <c r="E147"/>
  <c r="E132"/>
  <c r="E133" s="1"/>
  <c r="E116"/>
  <c r="E118" s="1"/>
  <c r="E106"/>
  <c r="E98"/>
  <c r="E95"/>
  <c r="E90"/>
  <c r="E87"/>
  <c r="E83"/>
  <c r="E77"/>
  <c r="E69"/>
  <c r="E62"/>
  <c r="E57"/>
  <c r="E27"/>
  <c r="E15"/>
  <c r="I57"/>
  <c r="I15"/>
  <c r="F286"/>
  <c r="F202"/>
  <c r="F69"/>
  <c r="G206" l="1"/>
  <c r="G91"/>
  <c r="G172"/>
  <c r="D327"/>
  <c r="D317" s="1"/>
  <c r="E99"/>
  <c r="E172"/>
  <c r="E186"/>
  <c r="E206"/>
  <c r="H307"/>
  <c r="D328" s="1"/>
  <c r="D318" s="1"/>
  <c r="G70"/>
  <c r="I70"/>
  <c r="E327" s="1"/>
  <c r="E317" s="1"/>
  <c r="G306"/>
  <c r="E306"/>
  <c r="E70"/>
  <c r="E91"/>
  <c r="I147"/>
  <c r="F147"/>
  <c r="F132"/>
  <c r="F133" s="1"/>
  <c r="J15"/>
  <c r="F15"/>
  <c r="F276"/>
  <c r="J83"/>
  <c r="I83"/>
  <c r="F83"/>
  <c r="F254"/>
  <c r="J254"/>
  <c r="I254"/>
  <c r="D254"/>
  <c r="F294"/>
  <c r="F242"/>
  <c r="I231"/>
  <c r="F231"/>
  <c r="F181"/>
  <c r="J147"/>
  <c r="D147"/>
  <c r="D276"/>
  <c r="D265"/>
  <c r="D242"/>
  <c r="D305"/>
  <c r="D299"/>
  <c r="D294"/>
  <c r="D286"/>
  <c r="D231"/>
  <c r="D289"/>
  <c r="F62"/>
  <c r="J305"/>
  <c r="I305"/>
  <c r="F305"/>
  <c r="J299"/>
  <c r="I299"/>
  <c r="F299"/>
  <c r="J294"/>
  <c r="I294"/>
  <c r="J289"/>
  <c r="I289"/>
  <c r="F289"/>
  <c r="J286"/>
  <c r="I286"/>
  <c r="F265"/>
  <c r="J242"/>
  <c r="I242"/>
  <c r="J231"/>
  <c r="J225"/>
  <c r="I225"/>
  <c r="F225"/>
  <c r="J221"/>
  <c r="I221"/>
  <c r="F221"/>
  <c r="J205"/>
  <c r="J206" s="1"/>
  <c r="I205"/>
  <c r="I206" s="1"/>
  <c r="F205"/>
  <c r="F206" s="1"/>
  <c r="J185"/>
  <c r="I185"/>
  <c r="F185"/>
  <c r="J181"/>
  <c r="I181"/>
  <c r="D181"/>
  <c r="J165"/>
  <c r="I165"/>
  <c r="F165"/>
  <c r="J162"/>
  <c r="I162"/>
  <c r="F162"/>
  <c r="J132"/>
  <c r="J133" s="1"/>
  <c r="I132"/>
  <c r="I133" s="1"/>
  <c r="J116"/>
  <c r="J118" s="1"/>
  <c r="I116"/>
  <c r="I118" s="1"/>
  <c r="F116"/>
  <c r="F118" s="1"/>
  <c r="F106"/>
  <c r="J98"/>
  <c r="I98"/>
  <c r="F98"/>
  <c r="J95"/>
  <c r="I95"/>
  <c r="J90"/>
  <c r="I90"/>
  <c r="F90"/>
  <c r="F87"/>
  <c r="J77"/>
  <c r="I77"/>
  <c r="F77"/>
  <c r="J57"/>
  <c r="F57"/>
  <c r="D57"/>
  <c r="D27"/>
  <c r="D15"/>
  <c r="G307" l="1"/>
  <c r="D319"/>
  <c r="D329"/>
  <c r="J91"/>
  <c r="E307"/>
  <c r="I186"/>
  <c r="D306"/>
  <c r="D307" s="1"/>
  <c r="D70"/>
  <c r="F91"/>
  <c r="I172"/>
  <c r="I99"/>
  <c r="I306"/>
  <c r="J70"/>
  <c r="F327" s="1"/>
  <c r="F317" s="1"/>
  <c r="I91"/>
  <c r="F99"/>
  <c r="J99"/>
  <c r="F172"/>
  <c r="J172"/>
  <c r="F186"/>
  <c r="J186"/>
  <c r="J306"/>
  <c r="F306"/>
  <c r="F70"/>
  <c r="I307" l="1"/>
  <c r="E328" s="1"/>
  <c r="J307"/>
  <c r="F328" s="1"/>
  <c r="F307"/>
  <c r="F329" l="1"/>
  <c r="F318"/>
  <c r="F319" s="1"/>
  <c r="E329"/>
  <c r="E318"/>
  <c r="E319" s="1"/>
</calcChain>
</file>

<file path=xl/comments1.xml><?xml version="1.0" encoding="utf-8"?>
<comments xmlns="http://schemas.openxmlformats.org/spreadsheetml/2006/main">
  <authors>
    <author>Obec</author>
  </authors>
  <commentList>
    <comment ref="G5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Do stĺpca očakávaná skutočnosť bol doplnený rozpočet po zmenách (podľa usmernenia zo školenia).</t>
        </r>
      </text>
    </comment>
    <comment ref="F14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>Zvýšenie príjmov na základe zvýšenia poplatku za odvoz TKO.
FO: 56 500 €,
PO:   7 500 €.</t>
        </r>
      </text>
    </comment>
    <comment ref="H17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 oprave priestorov bývalého kina sa už neuvažuje s prenájmom uvedených priestorov.</t>
        </r>
      </text>
    </comment>
    <comment ref="H26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Refundácia za stavebný úrad 27 000,00 € (predpoklad)
predaj Suzuki 3 000,00 €</t>
        </r>
      </text>
    </comment>
    <comment ref="F64" authorId="0">
      <text>
        <r>
          <rPr>
            <b/>
            <sz val="8"/>
            <color indexed="81"/>
            <rFont val="Tahoma"/>
            <family val="2"/>
            <charset val="238"/>
          </rPr>
          <t>Odhadovaná tvorba RF (presnú sumu bude obec poznať až po spracovaní záverečného účtu za rok 2015)</t>
        </r>
        <r>
          <rPr>
            <i/>
            <sz val="8"/>
            <color indexed="81"/>
            <rFont val="Tahoma"/>
            <family val="2"/>
            <charset val="238"/>
          </rPr>
          <t xml:space="preserve">
Predpoklad tvorby RF zahŕňa položky, u ktorých je predpoklad, že do konca roka 2015 nebudú vyčerpané:
- splášková kanalizácia          48 400,00 €
- majetk.vysporiadanie MK     5 500,00 €
- výstavba MK 3. etapa        71 195,94 €
- licencia infokanál                  2 000,00 €
- vypracovanie PHSF              5 000,00 €
- prísp.- kolesový nakladač   40 000,00 €
- mraziaci dvojbox                  5 000,00 €
- ost. malé položky                 2 904,06 €
</t>
        </r>
        <r>
          <rPr>
            <b/>
            <i/>
            <sz val="8"/>
            <color indexed="81"/>
            <rFont val="Tahoma"/>
            <family val="2"/>
            <charset val="238"/>
          </rPr>
          <t>SPOLU                             180 000,00 €</t>
        </r>
      </text>
    </comment>
    <comment ref="H64" authorId="0">
      <text>
        <r>
          <rPr>
            <b/>
            <sz val="8"/>
            <color indexed="81"/>
            <rFont val="Tahoma"/>
            <family val="2"/>
            <charset val="238"/>
          </rPr>
          <t>Odhadovaná tvorba RF (presnú sumu bude obec poznať až po spracovaní záverečného účtu za rok 2016)</t>
        </r>
        <r>
          <rPr>
            <sz val="8"/>
            <color indexed="81"/>
            <rFont val="Tahoma"/>
            <charset val="1"/>
          </rPr>
          <t xml:space="preserve">
Predpoklad tvorby RF zahŕňa položky, u ktorých je predpoklad, že do konca roka 2016 nebudú vyčerpané:
- výstavba MK 3. etapa                 73 805,00 €
- obstaranie nového úz. plánu       10 000,00 €
- verejné osvetlenie Jarná               6 000,00 €
- rekonštrukcia budovy OcÚ           97 000,00 €
- ostatné drobné položky                 3 195,00 €
</t>
        </r>
        <r>
          <rPr>
            <b/>
            <i/>
            <sz val="8"/>
            <color indexed="81"/>
            <rFont val="Tahoma"/>
            <family val="2"/>
            <charset val="238"/>
          </rPr>
          <t>SPOLU                                      190 000,00 €</t>
        </r>
      </text>
    </comment>
    <comment ref="H66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Predpokladaný prevod do fondu združených prostriedkov.</t>
        </r>
      </text>
    </comment>
    <comment ref="F67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SŠ pravdepodobne do konca roka 2015 nebude čerpať kapitálové výdavky na rok 2015 v celkovej výške, preto je časť presunutá do rozpočtu na rok 2016.</t>
        </r>
      </text>
    </comment>
    <comment ref="H67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i/>
            <sz val="8"/>
            <color indexed="81"/>
            <rFont val="Tahoma"/>
            <family val="2"/>
            <charset val="238"/>
          </rPr>
          <t>Predpokladaný zostatok</t>
        </r>
        <r>
          <rPr>
            <sz val="8"/>
            <color indexed="81"/>
            <rFont val="Tahoma"/>
            <family val="2"/>
            <charset val="238"/>
          </rPr>
          <t xml:space="preserve"> kapitálových výdavkov, ktoré SŠ nebude v roku 2016 čerpať.</t>
        </r>
      </text>
    </comment>
    <comment ref="H82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1 x stojanová orientačno-informačná mapa obce</t>
        </r>
      </text>
    </comment>
    <comment ref="F121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Športová ul.: 107 639,28 €
Sv. Mikuláša:   60 653,88 €
Lemeje G2:      70 206,84 €
Spolu              238 500,00 €</t>
        </r>
      </text>
    </comment>
    <comment ref="H121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Podľa návhru investičnej komisie:
- Športová ul. - šatne
- Na úbočí
- Lemeje</t>
        </r>
      </text>
    </comment>
    <comment ref="H122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Potreba dofinancovania v roku 2017.</t>
        </r>
      </text>
    </comment>
    <comment ref="H139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Podľa návrhu investičnej komisie:
- Lemeje
- Rovinky
- Hlavná oproti benzínke
- Jarná
- Vysoká hora III.</t>
        </r>
      </text>
    </comment>
    <comment ref="H140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Podľa návrhu investičnej komisie:
- Lemeje
- Zadná
- Zadná hora
- Hlavná
+ vybudovanie lapačov: Pod Kicorou, na konci Ul. Jána Pavla II.</t>
        </r>
      </text>
    </comment>
    <comment ref="H142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Oprava chodníkov od trhoviska po Hlavnej ul. smerom k cintorínu a od križovatky na Palestíne smerom k predajni Jednoty.</t>
        </r>
      </text>
    </comment>
    <comment ref="F169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Nepoužité 2015:    91 629,87 €
podľa VZN 2016: 171 430,00 €
- istina úveru MŠ: -78 924,00 €
- úroky úveru MŠ: -10 000,00 € </t>
        </r>
      </text>
    </comment>
    <comment ref="H169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Nepoužité v roku 2016: 97 273,00 €
Podľa VZN:                   209 158,00 €
- istina úveru MŠ:         - 78 924,00 €
- úroky úveru MŠ:        -   5 000,00 €
- výst.budovy PrO:     -200 000,00 €</t>
        </r>
      </text>
    </comment>
    <comment ref="F173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Z uvedeného objemu prostriedkov budú podporené nasledovné akcie:
- deň matiek,
- darčeky starým a ŤZP občanom,
- Juliáles,
- Mikuláš,
- Dobrá novina,
- Nebo na zemi,
- deň rodiny,
- odborné prednášky pre mládež.</t>
        </r>
      </text>
    </comment>
    <comment ref="H173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Z uvedeného objemu prostriedkov budú podporené nasledovné akcie:
- deň matiek,
- darčeky starým a ŤZP občanom,
- Juliáles,
- Mikuláš,
- Dobrá novina,
- Nebo na zemi,
- deň rodiny,
- odborné prednášky,
- nákup pier a pohárov s erbom obce.</t>
        </r>
      </text>
    </comment>
    <comment ref="H183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Oprava komína + oprava WC, stierky na steny, elektroinštalácia, strop.</t>
        </r>
      </text>
    </comment>
    <comment ref="F187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500</t>
        </r>
      </text>
    </comment>
    <comment ref="H187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500 €</t>
        </r>
      </text>
    </comment>
    <comment ref="F188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800</t>
        </r>
      </text>
    </comment>
    <comment ref="H188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800 €</t>
        </r>
      </text>
    </comment>
    <comment ref="F189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800</t>
        </r>
      </text>
    </comment>
    <comment ref="F190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1910</t>
        </r>
      </text>
    </comment>
    <comment ref="H190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2 110 €</t>
        </r>
      </text>
    </comment>
    <comment ref="F191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1400
</t>
        </r>
      </text>
    </comment>
    <comment ref="H191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1400 €
</t>
        </r>
      </text>
    </comment>
    <comment ref="F192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500
</t>
        </r>
      </text>
    </comment>
    <comment ref="H192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1 000 €</t>
        </r>
      </text>
    </comment>
    <comment ref="F193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2900
</t>
        </r>
      </text>
    </comment>
    <comment ref="H193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2 500 €</t>
        </r>
      </text>
    </comment>
    <comment ref="F194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2800</t>
        </r>
      </text>
    </comment>
    <comment ref="H194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2 800 €</t>
        </r>
      </text>
    </comment>
    <comment ref="F195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2450
</t>
        </r>
      </text>
    </comment>
    <comment ref="H195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2 700 €</t>
        </r>
      </text>
    </comment>
    <comment ref="F196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1200</t>
        </r>
      </text>
    </comment>
    <comment ref="H196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920 €</t>
        </r>
      </text>
    </comment>
    <comment ref="F197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900
</t>
        </r>
      </text>
    </comment>
    <comment ref="F198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6360</t>
        </r>
      </text>
    </comment>
    <comment ref="H198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7 900 €
</t>
        </r>
      </text>
    </comment>
    <comment ref="H199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800 €</t>
        </r>
      </text>
    </comment>
    <comment ref="H222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V odvodoch boli pripočítané odvody z dohôd, z posudkov k opat. službe a z použitia sociálneho fondu.</t>
        </r>
      </text>
    </comment>
  </commentList>
</comments>
</file>

<file path=xl/sharedStrings.xml><?xml version="1.0" encoding="utf-8"?>
<sst xmlns="http://schemas.openxmlformats.org/spreadsheetml/2006/main" count="548" uniqueCount="375">
  <si>
    <t>(sumy sú uvádzané v €)</t>
  </si>
  <si>
    <t>PRÍJMOVÁ ČASŤ</t>
  </si>
  <si>
    <t>Text</t>
  </si>
  <si>
    <t>Skutočnosť 2014</t>
  </si>
  <si>
    <t>Podielové dane</t>
  </si>
  <si>
    <t>Daň z pozemkov</t>
  </si>
  <si>
    <t>Daň zo stavieb</t>
  </si>
  <si>
    <t>Daň z bytov</t>
  </si>
  <si>
    <t>Daň za psa</t>
  </si>
  <si>
    <t>Daň za ubytovanie</t>
  </si>
  <si>
    <t>Daň za verejné priestranstvo</t>
  </si>
  <si>
    <t>Poplatok za TKO</t>
  </si>
  <si>
    <t xml:space="preserve"> </t>
  </si>
  <si>
    <t xml:space="preserve">Daňové príjmy spolu </t>
  </si>
  <si>
    <t>Administratívne poplatky</t>
  </si>
  <si>
    <t>Pokuty, penále a iné sankcie</t>
  </si>
  <si>
    <t>Poplatky z predaja tovarov a služieb</t>
  </si>
  <si>
    <t>Poplatok za znečisťovanie ovzdušia</t>
  </si>
  <si>
    <t>Úroky</t>
  </si>
  <si>
    <t xml:space="preserve">Ostatné príjmy  </t>
  </si>
  <si>
    <t>Nedaňové príjmy spolu</t>
  </si>
  <si>
    <t>stavebný úrad</t>
  </si>
  <si>
    <t>cestná doprava a poz.komu</t>
  </si>
  <si>
    <t>životné prostredie</t>
  </si>
  <si>
    <t>register obyvateľstva</t>
  </si>
  <si>
    <t>normatívne prostriedky - ZŠ</t>
  </si>
  <si>
    <t>vzdelávacie poukazy</t>
  </si>
  <si>
    <t>asistenti zdrav.postihnutí</t>
  </si>
  <si>
    <t>odchodné</t>
  </si>
  <si>
    <t>asistenti soc.znevýhodnené prostredie</t>
  </si>
  <si>
    <t>príspevok na učebnice</t>
  </si>
  <si>
    <t>predškolská výchova MŠ</t>
  </si>
  <si>
    <t>hmotná núdza</t>
  </si>
  <si>
    <t>školský úrad</t>
  </si>
  <si>
    <t>MOS</t>
  </si>
  <si>
    <t>Grant ERASMUS+ (mládežnícke výmeny)</t>
  </si>
  <si>
    <t>Dotácia - prevencia kriminality</t>
  </si>
  <si>
    <t>Príspevok ÚPSVaR na podporu zamestnanosti</t>
  </si>
  <si>
    <t>vojnové hroby</t>
  </si>
  <si>
    <t>Referendum, voľby</t>
  </si>
  <si>
    <t>Nadácia Pontis (údržba ihriska pod Kicorou)</t>
  </si>
  <si>
    <t>Dotácia - prístavba a nadstavba MŠ</t>
  </si>
  <si>
    <t>PnD - osobitný príjemca</t>
  </si>
  <si>
    <t>Granty a transfery spolu</t>
  </si>
  <si>
    <t>Vlastné príjmy  SŠ</t>
  </si>
  <si>
    <t>BEŽNÉ PRÍJMY SPOLU</t>
  </si>
  <si>
    <t>VÝDAVKOVÁ ČASŤ</t>
  </si>
  <si>
    <t>Členstvo v združeniach</t>
  </si>
  <si>
    <t>Audity indiv. + konsolid. účt. závierky</t>
  </si>
  <si>
    <t>Plánovanie, manažment a kontrola</t>
  </si>
  <si>
    <t>Časopis Lendak</t>
  </si>
  <si>
    <t>WEB stránka obce</t>
  </si>
  <si>
    <t>WEB stránka - odvody</t>
  </si>
  <si>
    <t>Propagácia a prezentácia obce</t>
  </si>
  <si>
    <t>Kronika - kancelárske potreby</t>
  </si>
  <si>
    <t>Kronika - odmena</t>
  </si>
  <si>
    <t>Kronika - odvody</t>
  </si>
  <si>
    <t>Kronika obce Lendak</t>
  </si>
  <si>
    <t>Knižnica</t>
  </si>
  <si>
    <t>Obecná knižnica</t>
  </si>
  <si>
    <t>Propagácia a marketing</t>
  </si>
  <si>
    <t>Poslanci odmena</t>
  </si>
  <si>
    <t>Poslanci odvody</t>
  </si>
  <si>
    <t>Zasadnutia orgánov obce</t>
  </si>
  <si>
    <t>Školenia,kurzy,semináre,porady</t>
  </si>
  <si>
    <t>Cestovné náhrady</t>
  </si>
  <si>
    <t>Vzdelávanie zamestnancov obce</t>
  </si>
  <si>
    <t>Interné služby obce</t>
  </si>
  <si>
    <t>Činnosť matriky a evidencie obyvateľov</t>
  </si>
  <si>
    <t>Činnosť stavebného úradu</t>
  </si>
  <si>
    <t>Referendum/voľby</t>
  </si>
  <si>
    <t>Služby občanom</t>
  </si>
  <si>
    <t>lekárnička</t>
  </si>
  <si>
    <t>údržba požiar. techniky</t>
  </si>
  <si>
    <t>Pohonné hmoty - Požiarna ochrana</t>
  </si>
  <si>
    <t>Zákonné poistenie-Požiarna ochrana</t>
  </si>
  <si>
    <t>Dobrovoľný hasičský zbor</t>
  </si>
  <si>
    <t>STK,emisná</t>
  </si>
  <si>
    <t>Ochrana pred požiarmi</t>
  </si>
  <si>
    <t>Kamerový system,vyprac. žiadosti</t>
  </si>
  <si>
    <t>Bezpečnosť, právo a poriadok</t>
  </si>
  <si>
    <t>odpadkové koše - (v obci)</t>
  </si>
  <si>
    <t xml:space="preserve">znalecký posudok </t>
  </si>
  <si>
    <t>nájom - želiarska spoločnosť</t>
  </si>
  <si>
    <t>PD rozšírenie kanalizácie</t>
  </si>
  <si>
    <t>PD a poreal. zameranie ČOV</t>
  </si>
  <si>
    <t>údržba - preplach potrubia Mlynská</t>
  </si>
  <si>
    <t>vypracovanie MS+žiad.o rozšírenie (kanalizácia)</t>
  </si>
  <si>
    <t xml:space="preserve">Dohoda s ÚPSVaR (prac.pri likvidácii odpadu) OBEC </t>
  </si>
  <si>
    <t>Dohoda s ÚPSVaR (prac.pri likvidácii odpadu) ÚPSVaR</t>
  </si>
  <si>
    <t>Zvoz a odvoz odpadu</t>
  </si>
  <si>
    <t>Odpadové hospodárstvo</t>
  </si>
  <si>
    <t>Výstavba MK</t>
  </si>
  <si>
    <t>Výstavba MK-3.etapa</t>
  </si>
  <si>
    <t>Realizácia chodník na Hlavnej smer T.Kotlina</t>
  </si>
  <si>
    <t>PD na MK Jarná (v r. 2014: polohopis,výškopis)</t>
  </si>
  <si>
    <t>dopravné značenie OcÚ</t>
  </si>
  <si>
    <t>Pozemné komunikácie</t>
  </si>
  <si>
    <t>bez RK</t>
  </si>
  <si>
    <t>ZŠ vzdel. Poukazy</t>
  </si>
  <si>
    <t>ZŠ asistent učiteľa</t>
  </si>
  <si>
    <t>ZŠ asistent učiteľa - soc. znevýhod.prostr.</t>
  </si>
  <si>
    <t>Originálne kompetencie-CVČ (príspevok)</t>
  </si>
  <si>
    <t xml:space="preserve">Originálne kompetencie </t>
  </si>
  <si>
    <t>8. trieda MŠ - bežné</t>
  </si>
  <si>
    <t>vlastné príjmy SŠ</t>
  </si>
  <si>
    <t xml:space="preserve">Spojená škola  </t>
  </si>
  <si>
    <t>Materská škola- prenesený výkon</t>
  </si>
  <si>
    <t>Materská škola so školskou jedálňou</t>
  </si>
  <si>
    <t>Kapitálové Spojená škola 2013</t>
  </si>
  <si>
    <t>Školský úrad</t>
  </si>
  <si>
    <t>Vzdelávanie</t>
  </si>
  <si>
    <t>Repre-kultúra</t>
  </si>
  <si>
    <t>Licencia infokanál</t>
  </si>
  <si>
    <t>Všeobecný materiál</t>
  </si>
  <si>
    <t>Vybavenie kancelárie - police</t>
  </si>
  <si>
    <t>Údržba informačných technológií-infotext</t>
  </si>
  <si>
    <t>Podpora kultúrnych podujatí</t>
  </si>
  <si>
    <t>Elektrická energia, plyn/kino</t>
  </si>
  <si>
    <t>Údržba KD vo Dvore na základe zmluvy</t>
  </si>
  <si>
    <t xml:space="preserve">Kultúra </t>
  </si>
  <si>
    <t>Kruciáta</t>
  </si>
  <si>
    <t>Slovenský orol</t>
  </si>
  <si>
    <t>Združenie Mariánskej mládeže</t>
  </si>
  <si>
    <t>Múzeum ľudovej kultúry</t>
  </si>
  <si>
    <t>Šachový klub</t>
  </si>
  <si>
    <t>OZ Kicora</t>
  </si>
  <si>
    <t>Futbalový klub</t>
  </si>
  <si>
    <t>Konské záprahy - Nebus</t>
  </si>
  <si>
    <t>Konské záprahy - Neupauer</t>
  </si>
  <si>
    <t>Únia nevidiacich</t>
  </si>
  <si>
    <t>Dotácie z rozpočtu obce</t>
  </si>
  <si>
    <t>Opatrovateľská služba</t>
  </si>
  <si>
    <t>Príspevky</t>
  </si>
  <si>
    <t>Dotácie a príspevky</t>
  </si>
  <si>
    <t>Výstavba detského ihriska</t>
  </si>
  <si>
    <t>Údržba MR</t>
  </si>
  <si>
    <t>Elektrická energia-VO</t>
  </si>
  <si>
    <t>Prostredie pre život</t>
  </si>
  <si>
    <t>mzdové náklady OcÚ</t>
  </si>
  <si>
    <t>starosta</t>
  </si>
  <si>
    <t>hlavný kontrolór</t>
  </si>
  <si>
    <t>náhrady príjmu</t>
  </si>
  <si>
    <t>odvody OcÚ</t>
  </si>
  <si>
    <t>odvody starosta</t>
  </si>
  <si>
    <t>odvody hl. kontrolór</t>
  </si>
  <si>
    <t>Elektrická energia</t>
  </si>
  <si>
    <t>Plyn</t>
  </si>
  <si>
    <t>Poštovné</t>
  </si>
  <si>
    <t>Telekomunikačné služby</t>
  </si>
  <si>
    <t>Koncesionárske poplatky</t>
  </si>
  <si>
    <t>Výpočtová technika</t>
  </si>
  <si>
    <t>Nákup plyn. kotlov</t>
  </si>
  <si>
    <t>Vozík (cintorín)</t>
  </si>
  <si>
    <t>Knihy, tlač, publikácie</t>
  </si>
  <si>
    <t>Pracovné odevy, obuv</t>
  </si>
  <si>
    <t>Reprezentačné</t>
  </si>
  <si>
    <t>isamospráva - internet, ASU</t>
  </si>
  <si>
    <t>Náklady na auto</t>
  </si>
  <si>
    <t>Údržba výpočtovej techniky</t>
  </si>
  <si>
    <t>Údržba prev. strojov</t>
  </si>
  <si>
    <t>Údržba - okolie kostola</t>
  </si>
  <si>
    <t>Dotácia cestná infraštruktúra</t>
  </si>
  <si>
    <t>z toho úprava Pod Kicorou</t>
  </si>
  <si>
    <t>PD rekonštrukcia budovy OcÚ</t>
  </si>
  <si>
    <t>inzercia - výberové konania</t>
  </si>
  <si>
    <t>Verejné obstarávanie</t>
  </si>
  <si>
    <t>Vypracovanie plánu PHSR</t>
  </si>
  <si>
    <t>Revízie zariadení</t>
  </si>
  <si>
    <t>Poplatok Telecom</t>
  </si>
  <si>
    <t>Poradenstvo NFP - eurofondy</t>
  </si>
  <si>
    <t>Právnické služby</t>
  </si>
  <si>
    <t>Daň z nehnuteľností</t>
  </si>
  <si>
    <t>Poplatky a odvody</t>
  </si>
  <si>
    <t>SOZA, Slovgram</t>
  </si>
  <si>
    <t>Stravovanie</t>
  </si>
  <si>
    <t>Poistenie majetku obce</t>
  </si>
  <si>
    <t>Sociálny fond - tvorba</t>
  </si>
  <si>
    <t>Kolky</t>
  </si>
  <si>
    <t>Dohody o vykonaní práce</t>
  </si>
  <si>
    <t>Posudky - opatrovateľská služba</t>
  </si>
  <si>
    <t>príspevok na činnosť</t>
  </si>
  <si>
    <t>príspevok na TKO</t>
  </si>
  <si>
    <t>príspevok - zábradlie ul.Potočná (MĽK)</t>
  </si>
  <si>
    <t>príspevok - protipožiarne označenie</t>
  </si>
  <si>
    <t>príspevok - predĺženie vodovodnej siete</t>
  </si>
  <si>
    <t>príspevok - kolesový nakladač</t>
  </si>
  <si>
    <t>príspevok - spevnenie krajnice</t>
  </si>
  <si>
    <t>nákup pozemkov</t>
  </si>
  <si>
    <t xml:space="preserve">mraziaci dvojbox </t>
  </si>
  <si>
    <t>istina úveru  MŠ</t>
  </si>
  <si>
    <t>úroky z úveru MŠ</t>
  </si>
  <si>
    <t>istina úveru MK</t>
  </si>
  <si>
    <t>úroky z úveru na MK</t>
  </si>
  <si>
    <t xml:space="preserve">Potok Gendreje </t>
  </si>
  <si>
    <t xml:space="preserve">GP na MK </t>
  </si>
  <si>
    <t>Posúdenie PD - MK Predná hora</t>
  </si>
  <si>
    <t>Znalecký posudok-zámena pozemkov (Sp.Belá)</t>
  </si>
  <si>
    <t>posúdenie IBV - Lemeje</t>
  </si>
  <si>
    <t>osobitný príjemca PnD</t>
  </si>
  <si>
    <t>vrátenie preplatku z nájmu (MUDr.Janíková)</t>
  </si>
  <si>
    <t>Podporná činnosť</t>
  </si>
  <si>
    <t>Predaj CP Prima banky</t>
  </si>
  <si>
    <t>združené prostr.-inžinierske siete</t>
  </si>
  <si>
    <t>Príjmy z prenájmu</t>
  </si>
  <si>
    <t>DHZ-striekačka PS-12 TAZ 1840 cm T3</t>
  </si>
  <si>
    <t>Úver "Rekonštrukcia a výstavba MK"</t>
  </si>
  <si>
    <t>prevod z Rezervného fondu obce</t>
  </si>
  <si>
    <t>finančné prostriedky z termínovaného vkladu</t>
  </si>
  <si>
    <t>finančné prostriedky zo združených prostr.</t>
  </si>
  <si>
    <t>finančné operácie-ŤZP z Juliálesu 2013</t>
  </si>
  <si>
    <t>Finančné operácie spolu</t>
  </si>
  <si>
    <t>Finančné operácie z 2014 spolu</t>
  </si>
  <si>
    <t>312; 322</t>
  </si>
  <si>
    <t>Majetkoprávne vysporiadanie MK</t>
  </si>
  <si>
    <t>Prekládka stĺpov el. vedenia a VO</t>
  </si>
  <si>
    <t>Bežné príjmy</t>
  </si>
  <si>
    <t>Kapitálové príjmy</t>
  </si>
  <si>
    <t>Príjmové finančné operácie</t>
  </si>
  <si>
    <t>Bežné výdavky</t>
  </si>
  <si>
    <t>Kapitálové výdavky</t>
  </si>
  <si>
    <t>Výdavkové finančné operácie</t>
  </si>
  <si>
    <t>VÝDAVKY SPOLU</t>
  </si>
  <si>
    <t>Hospodársky výsledok bežného rozpočtu</t>
  </si>
  <si>
    <t>Hospodársky výsledok kapitálového rozpočtu</t>
  </si>
  <si>
    <t>Výsledok fin. operácií</t>
  </si>
  <si>
    <t xml:space="preserve">  </t>
  </si>
  <si>
    <t>Celkové príjmy</t>
  </si>
  <si>
    <t>Celkové výdavky</t>
  </si>
  <si>
    <t>Dotácia prístavba MŠ</t>
  </si>
  <si>
    <t>Dotácia - vojnové hroby</t>
  </si>
  <si>
    <t>Bezpečnostný projekt databázy OcÚ</t>
  </si>
  <si>
    <t>Úradná tabuľa obce a vývesky</t>
  </si>
  <si>
    <t>Nájomné PUS</t>
  </si>
  <si>
    <t>predpoklad tvorby rezervného fondu</t>
  </si>
  <si>
    <t>Obstaranie nového územného plánu obce</t>
  </si>
  <si>
    <t>Výmenné pobyty mládeže</t>
  </si>
  <si>
    <t>Návrhy rozpočtov</t>
  </si>
  <si>
    <t>Schválený rozpočet</t>
  </si>
  <si>
    <t>Vypracovala: Ing. Andrea Halčinová</t>
  </si>
  <si>
    <t>Pavel Hudáček</t>
  </si>
  <si>
    <t>starosta obce</t>
  </si>
  <si>
    <t>Verejné osvetlenie - Jarná ulica</t>
  </si>
  <si>
    <t>Celkové hospodárenie obce</t>
  </si>
  <si>
    <t>Folk. skupina Kicora</t>
  </si>
  <si>
    <t>Erko</t>
  </si>
  <si>
    <t>Rekonštukcia ČOV</t>
  </si>
  <si>
    <t>Výstavba - rozširenie kanalizácie (a ČOV)</t>
  </si>
  <si>
    <t>Dobrovoľný hasičský zbor - uniformy</t>
  </si>
  <si>
    <t>Skutočnosť 2015</t>
  </si>
  <si>
    <t>Rozpočet Obce Lendak na roky 2017 - 2019</t>
  </si>
  <si>
    <t>Dotácia SŠ - Nár.úst.cert.meraní vzdel.</t>
  </si>
  <si>
    <t>620; 630</t>
  </si>
  <si>
    <t>WEB stránka - mzda</t>
  </si>
  <si>
    <t>normatívne presun  z predch.roku</t>
  </si>
  <si>
    <t xml:space="preserve">Spojená škola - normatív </t>
  </si>
  <si>
    <t>MŠ-presun z predch.roka (prenesený výkon)</t>
  </si>
  <si>
    <t>Vlastné príjmy SŠ preklas.na kap.výdavky</t>
  </si>
  <si>
    <t>ZŤP (z Juliálesu 2013)</t>
  </si>
  <si>
    <t>Transfer CVČ Kežmarok, Sp. St. Ves</t>
  </si>
  <si>
    <t>Údržba budovy OcÚ, zdr. stredisko</t>
  </si>
  <si>
    <t>Predaj pozemkov</t>
  </si>
  <si>
    <t>príspevok na školu v prírode</t>
  </si>
  <si>
    <t>príspevok na lyžiarsky kurz</t>
  </si>
  <si>
    <t>312, 311</t>
  </si>
  <si>
    <t>Juliáles (Preš. samospr. kraj), dar</t>
  </si>
  <si>
    <t>dotácia - požiarna ochrana</t>
  </si>
  <si>
    <t>dotácia - osvetlenie multif. ihriska</t>
  </si>
  <si>
    <t>úsek matrík + register adries</t>
  </si>
  <si>
    <t>620;630</t>
  </si>
  <si>
    <t>Komisia PHSR: odmena a odvody</t>
  </si>
  <si>
    <t>vybavenie PO špec.technika - z dotácie</t>
  </si>
  <si>
    <t>Chodník - vodor.dopr.značenie</t>
  </si>
  <si>
    <t>dotácia ZŠ - Nár.úst.cert.meraní vzdel.</t>
  </si>
  <si>
    <t>Multif.ihrisko Dvor (rekonštrukcia)</t>
  </si>
  <si>
    <t>Multif.ihrisko Dvor (proj.dokumentácia)</t>
  </si>
  <si>
    <t>Multifunkčné ihrisko Dvor (údržba)</t>
  </si>
  <si>
    <t>Telekomunikačná technika</t>
  </si>
  <si>
    <t>Ostatné špecifické služby</t>
  </si>
  <si>
    <t>Geodetické práce</t>
  </si>
  <si>
    <t>Odchyt psov</t>
  </si>
  <si>
    <t>príspevok - likvidácia divokých skládok</t>
  </si>
  <si>
    <t>Oprava chodníkov</t>
  </si>
  <si>
    <t xml:space="preserve">Nový automobil </t>
  </si>
  <si>
    <t>Údržba MK:zemné práce + navážka štrku (príspevok)</t>
  </si>
  <si>
    <t>Údržba budovy knižnice</t>
  </si>
  <si>
    <t>Rekapitulácia Rozpočtu Obce Lendak na roky 2017 - 2019</t>
  </si>
  <si>
    <t>Kino a kultúrny dom vo Dvore</t>
  </si>
  <si>
    <t>Zberný dvor (stavba) - spoluúčasť</t>
  </si>
  <si>
    <t>Zberný dvor (technika) - spoluúčasť</t>
  </si>
  <si>
    <t>kapitálové prostriedky SŠ z min. rokov</t>
  </si>
  <si>
    <t>610;620;630</t>
  </si>
  <si>
    <t>nenormatívne 5 ročné deti - z predch. roka</t>
  </si>
  <si>
    <t>normatívne prostriedky - z predch. roka</t>
  </si>
  <si>
    <t>Príjmy z prenájmu pôdy</t>
  </si>
  <si>
    <t>MK - odvodnenie, lapače (príspevok)</t>
  </si>
  <si>
    <t>Očak. skutočnosť</t>
  </si>
  <si>
    <t>Kapitálové Spojená škola 2014; 2017</t>
  </si>
  <si>
    <t>Výstavba a oplotenie cintorína</t>
  </si>
  <si>
    <t>Údržba kino</t>
  </si>
  <si>
    <t>príspevok - výstaba budovy PrO</t>
  </si>
  <si>
    <t>Prehľad výdavkov financovaných z fondu združených prostriedkov:</t>
  </si>
  <si>
    <t>Prehľad výdavkov financovaných z rezervného fondu:</t>
  </si>
  <si>
    <t>SPOLU</t>
  </si>
  <si>
    <t>Kapitálové výdavky Spojenej školy 2017</t>
  </si>
  <si>
    <t>Výstavba - rozširenie kanalizácie</t>
  </si>
  <si>
    <t>Príspevok - výstaba budovy PrO</t>
  </si>
  <si>
    <t>ČERPANIE FONDOV OBCE SPOLU</t>
  </si>
  <si>
    <t>Výstavba - rozšírenie kanalizácie</t>
  </si>
  <si>
    <r>
      <t>Rekonštrukcia budovy OcÚ -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spoluúčasť</t>
    </r>
  </si>
  <si>
    <t>Kapitálové Spojená škola 2015; 2016; 2017</t>
  </si>
  <si>
    <t>0840</t>
  </si>
  <si>
    <t>0112</t>
  </si>
  <si>
    <t>0111</t>
  </si>
  <si>
    <t>0820</t>
  </si>
  <si>
    <t>0950</t>
  </si>
  <si>
    <t>0133</t>
  </si>
  <si>
    <t>0160</t>
  </si>
  <si>
    <t>0320</t>
  </si>
  <si>
    <t>0360</t>
  </si>
  <si>
    <t>0510</t>
  </si>
  <si>
    <t>0520</t>
  </si>
  <si>
    <t>0451</t>
  </si>
  <si>
    <t>0980</t>
  </si>
  <si>
    <t>09111</t>
  </si>
  <si>
    <t>0640</t>
  </si>
  <si>
    <t>0810</t>
  </si>
  <si>
    <t>0170</t>
  </si>
  <si>
    <t>0830</t>
  </si>
  <si>
    <t>1070</t>
  </si>
  <si>
    <t>0620</t>
  </si>
  <si>
    <t>Fun.klas.</t>
  </si>
  <si>
    <t>Ek.klas.</t>
  </si>
  <si>
    <t>Ek.klas</t>
  </si>
  <si>
    <t>PROGRAM č. 001</t>
  </si>
  <si>
    <t>Podprogram 00201</t>
  </si>
  <si>
    <t>Podprogram 00202</t>
  </si>
  <si>
    <t>Podprogram 00203</t>
  </si>
  <si>
    <t>PROGRAM č. 002</t>
  </si>
  <si>
    <t>Podprogram 00301</t>
  </si>
  <si>
    <t>Podprogram 00302</t>
  </si>
  <si>
    <t>PROGRAM č. 003</t>
  </si>
  <si>
    <t>PROGRAM č. 004</t>
  </si>
  <si>
    <t>PROGRAM č. 005</t>
  </si>
  <si>
    <t>Podprogram 00502</t>
  </si>
  <si>
    <t>Podprogram 00601</t>
  </si>
  <si>
    <t>PROGRAM č. 006</t>
  </si>
  <si>
    <t>PROGRAM č. 007</t>
  </si>
  <si>
    <t>PROGRAM č. 008</t>
  </si>
  <si>
    <t>Podprogram 00901</t>
  </si>
  <si>
    <t>Podprogram 00902</t>
  </si>
  <si>
    <t>PROGRAM č. 009</t>
  </si>
  <si>
    <t>Podprogram 01001</t>
  </si>
  <si>
    <t>Podprogram 01002</t>
  </si>
  <si>
    <t>PROGRAM č. 010</t>
  </si>
  <si>
    <t>Podprogram 01101</t>
  </si>
  <si>
    <t>Podprogram 01103</t>
  </si>
  <si>
    <t>PROGRAM č. 11</t>
  </si>
  <si>
    <t xml:space="preserve">Verejné osvetlenie  </t>
  </si>
  <si>
    <t>Ihriská a športoviská</t>
  </si>
  <si>
    <t>finančné operácie</t>
  </si>
  <si>
    <t>LEGENDA:</t>
  </si>
  <si>
    <t>PROGRAM č. 012</t>
  </si>
  <si>
    <t>kapitálové finančné prostriedky</t>
  </si>
  <si>
    <t>bežné finančné prostriedky</t>
  </si>
  <si>
    <t>Mikuláš Badovský - šport. reprezentácia v lukostreľbe</t>
  </si>
  <si>
    <t>Rezerva na dotácie z rozpočtu obce</t>
  </si>
  <si>
    <t>633006</t>
  </si>
  <si>
    <t>637027</t>
  </si>
  <si>
    <t>Dohoda - údržba cintorína</t>
  </si>
  <si>
    <t>Materiál - údržba cintorína</t>
  </si>
  <si>
    <t>620</t>
  </si>
  <si>
    <t>Odvody - údržba cintorína</t>
  </si>
  <si>
    <t>Školenia, kurzy, semináre</t>
  </si>
  <si>
    <t>Premostenie Mlynská - Lemeje</t>
  </si>
</sst>
</file>

<file path=xl/styles.xml><?xml version="1.0" encoding="utf-8"?>
<styleSheet xmlns="http://schemas.openxmlformats.org/spreadsheetml/2006/main">
  <numFmts count="1">
    <numFmt numFmtId="164" formatCode="0.000"/>
  </numFmts>
  <fonts count="39">
    <font>
      <sz val="11"/>
      <color theme="1"/>
      <name val="Calibri"/>
      <family val="2"/>
      <charset val="238"/>
      <scheme val="minor"/>
    </font>
    <font>
      <b/>
      <sz val="2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0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i/>
      <sz val="8"/>
      <color indexed="81"/>
      <name val="Tahoma"/>
      <family val="2"/>
      <charset val="238"/>
    </font>
    <font>
      <b/>
      <i/>
      <sz val="8"/>
      <color indexed="81"/>
      <name val="Tahoma"/>
      <family val="2"/>
      <charset val="238"/>
    </font>
    <font>
      <b/>
      <sz val="14"/>
      <color theme="1"/>
      <name val="Times New Roman"/>
      <family val="1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theme="1"/>
      <name val="Calibri"/>
      <family val="2"/>
      <charset val="238"/>
      <scheme val="minor"/>
    </font>
    <font>
      <sz val="7"/>
      <color indexed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3" borderId="1" xfId="1" applyFont="1" applyFill="1" applyBorder="1"/>
    <xf numFmtId="0" fontId="8" fillId="4" borderId="2" xfId="1" applyFont="1" applyFill="1" applyBorder="1"/>
    <xf numFmtId="2" fontId="4" fillId="3" borderId="2" xfId="0" applyNumberFormat="1" applyFont="1" applyFill="1" applyBorder="1"/>
    <xf numFmtId="0" fontId="8" fillId="0" borderId="4" xfId="1" applyFont="1" applyBorder="1"/>
    <xf numFmtId="0" fontId="8" fillId="3" borderId="4" xfId="1" applyFont="1" applyFill="1" applyBorder="1"/>
    <xf numFmtId="2" fontId="4" fillId="0" borderId="4" xfId="0" applyNumberFormat="1" applyFont="1" applyBorder="1"/>
    <xf numFmtId="2" fontId="2" fillId="0" borderId="4" xfId="0" applyNumberFormat="1" applyFont="1" applyBorder="1"/>
    <xf numFmtId="2" fontId="8" fillId="3" borderId="4" xfId="1" applyNumberFormat="1" applyFont="1" applyFill="1" applyBorder="1"/>
    <xf numFmtId="0" fontId="9" fillId="5" borderId="4" xfId="1" applyFont="1" applyFill="1" applyBorder="1"/>
    <xf numFmtId="0" fontId="9" fillId="6" borderId="4" xfId="1" applyFont="1" applyFill="1" applyBorder="1"/>
    <xf numFmtId="2" fontId="5" fillId="5" borderId="4" xfId="0" applyNumberFormat="1" applyFont="1" applyFill="1" applyBorder="1"/>
    <xf numFmtId="0" fontId="9" fillId="3" borderId="4" xfId="1" applyFont="1" applyFill="1" applyBorder="1"/>
    <xf numFmtId="0" fontId="10" fillId="3" borderId="4" xfId="1" applyFont="1" applyFill="1" applyBorder="1"/>
    <xf numFmtId="0" fontId="2" fillId="3" borderId="4" xfId="0" applyFont="1" applyFill="1" applyBorder="1"/>
    <xf numFmtId="2" fontId="8" fillId="3" borderId="4" xfId="0" applyNumberFormat="1" applyFont="1" applyFill="1" applyBorder="1"/>
    <xf numFmtId="2" fontId="2" fillId="3" borderId="4" xfId="0" applyNumberFormat="1" applyFont="1" applyFill="1" applyBorder="1"/>
    <xf numFmtId="0" fontId="8" fillId="4" borderId="4" xfId="1" applyFont="1" applyFill="1" applyBorder="1"/>
    <xf numFmtId="2" fontId="8" fillId="4" borderId="4" xfId="1" applyNumberFormat="1" applyFont="1" applyFill="1" applyBorder="1"/>
    <xf numFmtId="2" fontId="4" fillId="3" borderId="4" xfId="0" applyNumberFormat="1" applyFont="1" applyFill="1" applyBorder="1"/>
    <xf numFmtId="0" fontId="8" fillId="7" borderId="4" xfId="1" applyFont="1" applyFill="1" applyBorder="1"/>
    <xf numFmtId="0" fontId="8" fillId="8" borderId="4" xfId="1" applyFont="1" applyFill="1" applyBorder="1"/>
    <xf numFmtId="0" fontId="2" fillId="0" borderId="4" xfId="0" applyFont="1" applyBorder="1"/>
    <xf numFmtId="0" fontId="5" fillId="5" borderId="4" xfId="0" applyFont="1" applyFill="1" applyBorder="1"/>
    <xf numFmtId="0" fontId="4" fillId="3" borderId="4" xfId="0" applyFont="1" applyFill="1" applyBorder="1"/>
    <xf numFmtId="0" fontId="7" fillId="7" borderId="4" xfId="1" applyFont="1" applyFill="1" applyBorder="1"/>
    <xf numFmtId="0" fontId="7" fillId="5" borderId="4" xfId="1" applyFont="1" applyFill="1" applyBorder="1"/>
    <xf numFmtId="0" fontId="7" fillId="6" borderId="4" xfId="1" applyFont="1" applyFill="1" applyBorder="1"/>
    <xf numFmtId="0" fontId="11" fillId="5" borderId="4" xfId="0" applyFont="1" applyFill="1" applyBorder="1"/>
    <xf numFmtId="2" fontId="11" fillId="5" borderId="4" xfId="0" applyNumberFormat="1" applyFont="1" applyFill="1" applyBorder="1"/>
    <xf numFmtId="0" fontId="2" fillId="0" borderId="0" xfId="0" applyFont="1" applyBorder="1"/>
    <xf numFmtId="0" fontId="2" fillId="0" borderId="0" xfId="0" applyFont="1"/>
    <xf numFmtId="0" fontId="7" fillId="2" borderId="4" xfId="1" applyFont="1" applyFill="1" applyBorder="1"/>
    <xf numFmtId="0" fontId="13" fillId="2" borderId="4" xfId="1" applyFont="1" applyFill="1" applyBorder="1"/>
    <xf numFmtId="0" fontId="4" fillId="0" borderId="4" xfId="0" applyFont="1" applyBorder="1"/>
    <xf numFmtId="2" fontId="7" fillId="6" borderId="4" xfId="1" applyNumberFormat="1" applyFont="1" applyFill="1" applyBorder="1"/>
    <xf numFmtId="0" fontId="15" fillId="9" borderId="4" xfId="1" applyFont="1" applyFill="1" applyBorder="1"/>
    <xf numFmtId="2" fontId="15" fillId="9" borderId="4" xfId="1" applyNumberFormat="1" applyFont="1" applyFill="1" applyBorder="1"/>
    <xf numFmtId="2" fontId="16" fillId="9" borderId="4" xfId="0" applyNumberFormat="1" applyFont="1" applyFill="1" applyBorder="1"/>
    <xf numFmtId="0" fontId="8" fillId="0" borderId="4" xfId="0" applyFont="1" applyBorder="1"/>
    <xf numFmtId="164" fontId="8" fillId="0" borderId="4" xfId="1" applyNumberFormat="1" applyFont="1" applyBorder="1"/>
    <xf numFmtId="0" fontId="10" fillId="0" borderId="4" xfId="1" applyFont="1" applyBorder="1"/>
    <xf numFmtId="0" fontId="17" fillId="0" borderId="4" xfId="0" applyFont="1" applyBorder="1"/>
    <xf numFmtId="2" fontId="4" fillId="9" borderId="4" xfId="0" applyNumberFormat="1" applyFont="1" applyFill="1" applyBorder="1"/>
    <xf numFmtId="0" fontId="18" fillId="9" borderId="4" xfId="0" applyFont="1" applyFill="1" applyBorder="1"/>
    <xf numFmtId="2" fontId="18" fillId="9" borderId="4" xfId="0" applyNumberFormat="1" applyFont="1" applyFill="1" applyBorder="1"/>
    <xf numFmtId="0" fontId="8" fillId="0" borderId="4" xfId="1" applyFont="1" applyBorder="1" applyAlignment="1">
      <alignment horizontal="left"/>
    </xf>
    <xf numFmtId="2" fontId="8" fillId="3" borderId="4" xfId="1" applyNumberFormat="1" applyFont="1" applyFill="1" applyBorder="1" applyAlignment="1">
      <alignment horizontal="right"/>
    </xf>
    <xf numFmtId="0" fontId="19" fillId="0" borderId="4" xfId="1" applyFont="1" applyBorder="1"/>
    <xf numFmtId="2" fontId="19" fillId="3" borderId="4" xfId="1" applyNumberFormat="1" applyFont="1" applyFill="1" applyBorder="1"/>
    <xf numFmtId="0" fontId="19" fillId="3" borderId="4" xfId="1" applyFont="1" applyFill="1" applyBorder="1"/>
    <xf numFmtId="0" fontId="20" fillId="9" borderId="4" xfId="0" applyFont="1" applyFill="1" applyBorder="1"/>
    <xf numFmtId="2" fontId="20" fillId="9" borderId="4" xfId="0" applyNumberFormat="1" applyFont="1" applyFill="1" applyBorder="1"/>
    <xf numFmtId="0" fontId="21" fillId="0" borderId="0" xfId="0" applyFont="1" applyAlignment="1">
      <alignment horizontal="left"/>
    </xf>
    <xf numFmtId="0" fontId="21" fillId="3" borderId="0" xfId="0" applyFont="1" applyFill="1" applyAlignment="1">
      <alignment horizontal="left"/>
    </xf>
    <xf numFmtId="0" fontId="22" fillId="0" borderId="0" xfId="0" applyFont="1"/>
    <xf numFmtId="0" fontId="0" fillId="3" borderId="0" xfId="0" applyFill="1"/>
    <xf numFmtId="0" fontId="25" fillId="0" borderId="0" xfId="0" applyFont="1"/>
    <xf numFmtId="0" fontId="7" fillId="2" borderId="8" xfId="1" applyFont="1" applyFill="1" applyBorder="1"/>
    <xf numFmtId="0" fontId="0" fillId="3" borderId="0" xfId="0" applyFont="1" applyFill="1"/>
    <xf numFmtId="0" fontId="21" fillId="12" borderId="5" xfId="0" applyFont="1" applyFill="1" applyBorder="1" applyAlignment="1">
      <alignment horizontal="left"/>
    </xf>
    <xf numFmtId="2" fontId="3" fillId="12" borderId="4" xfId="0" applyNumberFormat="1" applyFont="1" applyFill="1" applyBorder="1" applyAlignment="1">
      <alignment horizontal="right"/>
    </xf>
    <xf numFmtId="0" fontId="21" fillId="13" borderId="5" xfId="0" applyFont="1" applyFill="1" applyBorder="1" applyAlignment="1">
      <alignment horizontal="left"/>
    </xf>
    <xf numFmtId="2" fontId="3" fillId="13" borderId="4" xfId="0" applyNumberFormat="1" applyFont="1" applyFill="1" applyBorder="1" applyAlignment="1">
      <alignment horizontal="right"/>
    </xf>
    <xf numFmtId="0" fontId="21" fillId="14" borderId="5" xfId="0" applyFont="1" applyFill="1" applyBorder="1" applyAlignment="1">
      <alignment horizontal="left"/>
    </xf>
    <xf numFmtId="2" fontId="3" fillId="14" borderId="4" xfId="0" applyNumberFormat="1" applyFont="1" applyFill="1" applyBorder="1" applyAlignment="1">
      <alignment horizontal="right"/>
    </xf>
    <xf numFmtId="0" fontId="3" fillId="15" borderId="5" xfId="0" applyFont="1" applyFill="1" applyBorder="1"/>
    <xf numFmtId="2" fontId="3" fillId="15" borderId="4" xfId="0" applyNumberFormat="1" applyFont="1" applyFill="1" applyBorder="1" applyAlignment="1">
      <alignment horizontal="right"/>
    </xf>
    <xf numFmtId="0" fontId="3" fillId="11" borderId="5" xfId="0" applyFont="1" applyFill="1" applyBorder="1"/>
    <xf numFmtId="0" fontId="3" fillId="17" borderId="5" xfId="0" applyFont="1" applyFill="1" applyBorder="1"/>
    <xf numFmtId="2" fontId="3" fillId="17" borderId="4" xfId="0" applyNumberFormat="1" applyFont="1" applyFill="1" applyBorder="1" applyAlignment="1">
      <alignment horizontal="right"/>
    </xf>
    <xf numFmtId="2" fontId="3" fillId="11" borderId="4" xfId="0" applyNumberFormat="1" applyFont="1" applyFill="1" applyBorder="1"/>
    <xf numFmtId="0" fontId="7" fillId="6" borderId="10" xfId="1" applyFont="1" applyFill="1" applyBorder="1"/>
    <xf numFmtId="2" fontId="7" fillId="6" borderId="10" xfId="1" applyNumberFormat="1" applyFont="1" applyFill="1" applyBorder="1"/>
    <xf numFmtId="2" fontId="11" fillId="5" borderId="10" xfId="0" applyNumberFormat="1" applyFont="1" applyFill="1" applyBorder="1"/>
    <xf numFmtId="2" fontId="24" fillId="10" borderId="14" xfId="1" applyNumberFormat="1" applyFont="1" applyFill="1" applyBorder="1"/>
    <xf numFmtId="2" fontId="12" fillId="2" borderId="14" xfId="0" applyNumberFormat="1" applyFont="1" applyFill="1" applyBorder="1"/>
    <xf numFmtId="2" fontId="12" fillId="2" borderId="15" xfId="0" applyNumberFormat="1" applyFont="1" applyFill="1" applyBorder="1"/>
    <xf numFmtId="0" fontId="7" fillId="5" borderId="10" xfId="1" applyFont="1" applyFill="1" applyBorder="1"/>
    <xf numFmtId="0" fontId="23" fillId="6" borderId="10" xfId="1" applyFont="1" applyFill="1" applyBorder="1"/>
    <xf numFmtId="0" fontId="7" fillId="2" borderId="16" xfId="1" applyFont="1" applyFill="1" applyBorder="1"/>
    <xf numFmtId="0" fontId="7" fillId="2" borderId="14" xfId="1" applyFont="1" applyFill="1" applyBorder="1"/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5" fillId="2" borderId="6" xfId="0" applyFont="1" applyFill="1" applyBorder="1"/>
    <xf numFmtId="2" fontId="5" fillId="2" borderId="7" xfId="0" applyNumberFormat="1" applyFont="1" applyFill="1" applyBorder="1"/>
    <xf numFmtId="0" fontId="7" fillId="2" borderId="9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/>
    <xf numFmtId="0" fontId="3" fillId="0" borderId="0" xfId="0" applyFont="1"/>
    <xf numFmtId="0" fontId="7" fillId="2" borderId="2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3" fillId="3" borderId="0" xfId="0" applyFont="1" applyFill="1"/>
    <xf numFmtId="2" fontId="4" fillId="16" borderId="4" xfId="0" applyNumberFormat="1" applyFont="1" applyFill="1" applyBorder="1"/>
    <xf numFmtId="2" fontId="3" fillId="16" borderId="4" xfId="0" applyNumberFormat="1" applyFont="1" applyFill="1" applyBorder="1" applyAlignment="1">
      <alignment horizontal="right"/>
    </xf>
    <xf numFmtId="0" fontId="3" fillId="0" borderId="4" xfId="0" applyFont="1" applyBorder="1"/>
    <xf numFmtId="0" fontId="7" fillId="2" borderId="24" xfId="0" applyFont="1" applyFill="1" applyBorder="1" applyAlignment="1">
      <alignment horizontal="center"/>
    </xf>
    <xf numFmtId="2" fontId="3" fillId="12" borderId="25" xfId="0" applyNumberFormat="1" applyFont="1" applyFill="1" applyBorder="1" applyAlignment="1">
      <alignment horizontal="right"/>
    </xf>
    <xf numFmtId="2" fontId="3" fillId="13" borderId="25" xfId="0" applyNumberFormat="1" applyFont="1" applyFill="1" applyBorder="1" applyAlignment="1">
      <alignment horizontal="right"/>
    </xf>
    <xf numFmtId="2" fontId="3" fillId="14" borderId="25" xfId="0" applyNumberFormat="1" applyFont="1" applyFill="1" applyBorder="1" applyAlignment="1">
      <alignment horizontal="right"/>
    </xf>
    <xf numFmtId="2" fontId="3" fillId="15" borderId="25" xfId="0" applyNumberFormat="1" applyFont="1" applyFill="1" applyBorder="1" applyAlignment="1">
      <alignment horizontal="right"/>
    </xf>
    <xf numFmtId="2" fontId="3" fillId="17" borderId="25" xfId="0" applyNumberFormat="1" applyFont="1" applyFill="1" applyBorder="1" applyAlignment="1">
      <alignment horizontal="right"/>
    </xf>
    <xf numFmtId="0" fontId="3" fillId="16" borderId="5" xfId="0" applyFont="1" applyFill="1" applyBorder="1"/>
    <xf numFmtId="2" fontId="3" fillId="16" borderId="25" xfId="0" applyNumberFormat="1" applyFont="1" applyFill="1" applyBorder="1" applyAlignment="1">
      <alignment horizontal="right"/>
    </xf>
    <xf numFmtId="0" fontId="3" fillId="0" borderId="5" xfId="0" applyFont="1" applyBorder="1"/>
    <xf numFmtId="0" fontId="3" fillId="0" borderId="25" xfId="0" applyFont="1" applyBorder="1"/>
    <xf numFmtId="2" fontId="3" fillId="11" borderId="25" xfId="0" applyNumberFormat="1" applyFont="1" applyFill="1" applyBorder="1"/>
    <xf numFmtId="2" fontId="5" fillId="2" borderId="26" xfId="0" applyNumberFormat="1" applyFont="1" applyFill="1" applyBorder="1"/>
    <xf numFmtId="2" fontId="4" fillId="15" borderId="4" xfId="0" applyNumberFormat="1" applyFont="1" applyFill="1" applyBorder="1"/>
    <xf numFmtId="2" fontId="2" fillId="15" borderId="4" xfId="0" applyNumberFormat="1" applyFont="1" applyFill="1" applyBorder="1"/>
    <xf numFmtId="2" fontId="16" fillId="15" borderId="4" xfId="0" applyNumberFormat="1" applyFont="1" applyFill="1" applyBorder="1"/>
    <xf numFmtId="0" fontId="34" fillId="0" borderId="4" xfId="1" applyFont="1" applyBorder="1"/>
    <xf numFmtId="2" fontId="2" fillId="12" borderId="2" xfId="0" applyNumberFormat="1" applyFont="1" applyFill="1" applyBorder="1"/>
    <xf numFmtId="2" fontId="2" fillId="12" borderId="4" xfId="0" applyNumberFormat="1" applyFont="1" applyFill="1" applyBorder="1"/>
    <xf numFmtId="2" fontId="4" fillId="12" borderId="4" xfId="0" applyNumberFormat="1" applyFont="1" applyFill="1" applyBorder="1"/>
    <xf numFmtId="0" fontId="4" fillId="12" borderId="4" xfId="0" applyFont="1" applyFill="1" applyBorder="1"/>
    <xf numFmtId="2" fontId="16" fillId="12" borderId="4" xfId="0" applyNumberFormat="1" applyFont="1" applyFill="1" applyBorder="1"/>
    <xf numFmtId="0" fontId="35" fillId="3" borderId="0" xfId="0" applyFont="1" applyFill="1"/>
    <xf numFmtId="2" fontId="2" fillId="12" borderId="3" xfId="0" applyNumberFormat="1" applyFont="1" applyFill="1" applyBorder="1"/>
    <xf numFmtId="0" fontId="0" fillId="0" borderId="0" xfId="0" applyFont="1"/>
    <xf numFmtId="0" fontId="5" fillId="3" borderId="0" xfId="0" applyFont="1" applyFill="1" applyBorder="1" applyAlignment="1">
      <alignment horizontal="left"/>
    </xf>
    <xf numFmtId="2" fontId="5" fillId="3" borderId="0" xfId="0" applyNumberFormat="1" applyFont="1" applyFill="1" applyBorder="1"/>
    <xf numFmtId="0" fontId="3" fillId="3" borderId="0" xfId="0" applyFont="1" applyFill="1"/>
    <xf numFmtId="0" fontId="8" fillId="3" borderId="5" xfId="1" applyFont="1" applyFill="1" applyBorder="1"/>
    <xf numFmtId="2" fontId="4" fillId="15" borderId="25" xfId="0" applyNumberFormat="1" applyFont="1" applyFill="1" applyBorder="1"/>
    <xf numFmtId="0" fontId="8" fillId="0" borderId="5" xfId="1" applyFont="1" applyBorder="1"/>
    <xf numFmtId="2" fontId="5" fillId="0" borderId="25" xfId="0" applyNumberFormat="1" applyFont="1" applyBorder="1"/>
    <xf numFmtId="2" fontId="5" fillId="15" borderId="15" xfId="0" applyNumberFormat="1" applyFont="1" applyFill="1" applyBorder="1"/>
    <xf numFmtId="0" fontId="2" fillId="0" borderId="4" xfId="1" applyFont="1" applyBorder="1"/>
    <xf numFmtId="49" fontId="8" fillId="0" borderId="4" xfId="1" applyNumberFormat="1" applyFont="1" applyBorder="1"/>
    <xf numFmtId="49" fontId="14" fillId="9" borderId="4" xfId="1" applyNumberFormat="1" applyFont="1" applyFill="1" applyBorder="1"/>
    <xf numFmtId="49" fontId="8" fillId="0" borderId="4" xfId="1" applyNumberFormat="1" applyFont="1" applyFill="1" applyBorder="1"/>
    <xf numFmtId="49" fontId="8" fillId="4" borderId="4" xfId="1" applyNumberFormat="1" applyFont="1" applyFill="1" applyBorder="1"/>
    <xf numFmtId="49" fontId="8" fillId="7" borderId="4" xfId="1" applyNumberFormat="1" applyFont="1" applyFill="1" applyBorder="1"/>
    <xf numFmtId="49" fontId="15" fillId="9" borderId="4" xfId="1" applyNumberFormat="1" applyFont="1" applyFill="1" applyBorder="1"/>
    <xf numFmtId="49" fontId="8" fillId="3" borderId="4" xfId="1" applyNumberFormat="1" applyFont="1" applyFill="1" applyBorder="1"/>
    <xf numFmtId="49" fontId="2" fillId="3" borderId="4" xfId="0" applyNumberFormat="1" applyFont="1" applyFill="1" applyBorder="1"/>
    <xf numFmtId="49" fontId="8" fillId="8" borderId="4" xfId="1" applyNumberFormat="1" applyFont="1" applyFill="1" applyBorder="1"/>
    <xf numFmtId="49" fontId="17" fillId="0" borderId="4" xfId="0" applyNumberFormat="1" applyFont="1" applyBorder="1"/>
    <xf numFmtId="49" fontId="10" fillId="3" borderId="4" xfId="1" applyNumberFormat="1" applyFont="1" applyFill="1" applyBorder="1"/>
    <xf numFmtId="49" fontId="8" fillId="9" borderId="4" xfId="1" applyNumberFormat="1" applyFont="1" applyFill="1" applyBorder="1"/>
    <xf numFmtId="49" fontId="2" fillId="0" borderId="4" xfId="0" applyNumberFormat="1" applyFont="1" applyBorder="1"/>
    <xf numFmtId="49" fontId="18" fillId="9" borderId="4" xfId="0" applyNumberFormat="1" applyFont="1" applyFill="1" applyBorder="1"/>
    <xf numFmtId="49" fontId="14" fillId="9" borderId="22" xfId="1" applyNumberFormat="1" applyFont="1" applyFill="1" applyBorder="1" applyAlignment="1">
      <alignment horizontal="left"/>
    </xf>
    <xf numFmtId="49" fontId="14" fillId="9" borderId="18" xfId="1" applyNumberFormat="1" applyFont="1" applyFill="1" applyBorder="1" applyAlignment="1">
      <alignment horizontal="left"/>
    </xf>
    <xf numFmtId="0" fontId="21" fillId="12" borderId="4" xfId="0" applyFont="1" applyFill="1" applyBorder="1" applyAlignment="1">
      <alignment horizontal="left"/>
    </xf>
    <xf numFmtId="0" fontId="21" fillId="15" borderId="4" xfId="0" applyFont="1" applyFill="1" applyBorder="1" applyAlignment="1">
      <alignment horizontal="left"/>
    </xf>
    <xf numFmtId="0" fontId="21" fillId="16" borderId="4" xfId="0" applyFont="1" applyFill="1" applyBorder="1" applyAlignment="1">
      <alignment horizontal="left"/>
    </xf>
    <xf numFmtId="2" fontId="37" fillId="12" borderId="4" xfId="0" applyNumberFormat="1" applyFont="1" applyFill="1" applyBorder="1"/>
    <xf numFmtId="2" fontId="38" fillId="12" borderId="4" xfId="0" applyNumberFormat="1" applyFont="1" applyFill="1" applyBorder="1"/>
    <xf numFmtId="49" fontId="7" fillId="6" borderId="22" xfId="1" applyNumberFormat="1" applyFont="1" applyFill="1" applyBorder="1"/>
    <xf numFmtId="49" fontId="7" fillId="6" borderId="18" xfId="1" applyNumberFormat="1" applyFont="1" applyFill="1" applyBorder="1"/>
    <xf numFmtId="0" fontId="7" fillId="6" borderId="19" xfId="1" applyFont="1" applyFill="1" applyBorder="1"/>
    <xf numFmtId="0" fontId="7" fillId="6" borderId="21" xfId="1" applyFont="1" applyFill="1" applyBorder="1"/>
    <xf numFmtId="49" fontId="14" fillId="9" borderId="22" xfId="1" applyNumberFormat="1" applyFont="1" applyFill="1" applyBorder="1"/>
    <xf numFmtId="49" fontId="14" fillId="9" borderId="18" xfId="1" applyNumberFormat="1" applyFont="1" applyFill="1" applyBorder="1"/>
    <xf numFmtId="0" fontId="16" fillId="9" borderId="22" xfId="0" applyFont="1" applyFill="1" applyBorder="1"/>
    <xf numFmtId="0" fontId="16" fillId="9" borderId="18" xfId="0" applyFont="1" applyFill="1" applyBorder="1"/>
    <xf numFmtId="49" fontId="15" fillId="9" borderId="22" xfId="1" applyNumberFormat="1" applyFont="1" applyFill="1" applyBorder="1" applyAlignment="1">
      <alignment horizontal="center"/>
    </xf>
    <xf numFmtId="49" fontId="15" fillId="9" borderId="18" xfId="1" applyNumberFormat="1" applyFont="1" applyFill="1" applyBorder="1" applyAlignment="1">
      <alignment horizontal="center"/>
    </xf>
    <xf numFmtId="49" fontId="15" fillId="9" borderId="33" xfId="1" applyNumberFormat="1" applyFont="1" applyFill="1" applyBorder="1" applyAlignment="1">
      <alignment horizontal="center"/>
    </xf>
    <xf numFmtId="49" fontId="15" fillId="9" borderId="34" xfId="1" applyNumberFormat="1" applyFont="1" applyFill="1" applyBorder="1" applyAlignment="1">
      <alignment horizontal="center"/>
    </xf>
    <xf numFmtId="49" fontId="15" fillId="9" borderId="35" xfId="1" applyNumberFormat="1" applyFont="1" applyFill="1" applyBorder="1" applyAlignment="1">
      <alignment horizontal="center"/>
    </xf>
    <xf numFmtId="49" fontId="15" fillId="9" borderId="36" xfId="1" applyNumberFormat="1" applyFont="1" applyFill="1" applyBorder="1" applyAlignment="1">
      <alignment horizontal="center"/>
    </xf>
    <xf numFmtId="49" fontId="15" fillId="9" borderId="37" xfId="1" applyNumberFormat="1" applyFont="1" applyFill="1" applyBorder="1" applyAlignment="1">
      <alignment horizontal="center"/>
    </xf>
    <xf numFmtId="49" fontId="15" fillId="9" borderId="38" xfId="1" applyNumberFormat="1" applyFont="1" applyFill="1" applyBorder="1" applyAlignment="1">
      <alignment horizontal="center"/>
    </xf>
    <xf numFmtId="0" fontId="3" fillId="0" borderId="0" xfId="0" applyFont="1"/>
    <xf numFmtId="0" fontId="3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2" borderId="16" xfId="0" applyFont="1" applyFill="1" applyBorder="1" applyAlignment="1">
      <alignment horizontal="left"/>
    </xf>
    <xf numFmtId="0" fontId="12" fillId="2" borderId="14" xfId="0" applyFont="1" applyFill="1" applyBorder="1" applyAlignment="1">
      <alignment horizontal="left"/>
    </xf>
    <xf numFmtId="0" fontId="24" fillId="10" borderId="11" xfId="1" applyFont="1" applyFill="1" applyBorder="1"/>
    <xf numFmtId="0" fontId="24" fillId="10" borderId="12" xfId="1" applyFont="1" applyFill="1" applyBorder="1"/>
    <xf numFmtId="0" fontId="24" fillId="10" borderId="13" xfId="1" applyFont="1" applyFill="1" applyBorder="1"/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2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30" xfId="0" applyFont="1" applyBorder="1"/>
    <xf numFmtId="0" fontId="5" fillId="0" borderId="17" xfId="0" applyFont="1" applyBorder="1"/>
    <xf numFmtId="0" fontId="5" fillId="0" borderId="18" xfId="0" applyFont="1" applyBorder="1"/>
    <xf numFmtId="0" fontId="5" fillId="15" borderId="11" xfId="0" applyFont="1" applyFill="1" applyBorder="1" applyAlignment="1">
      <alignment horizontal="left"/>
    </xf>
    <xf numFmtId="0" fontId="5" fillId="15" borderId="12" xfId="0" applyFont="1" applyFill="1" applyBorder="1" applyAlignment="1">
      <alignment horizontal="left"/>
    </xf>
    <xf numFmtId="0" fontId="5" fillId="15" borderId="13" xfId="0" applyFont="1" applyFill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7" fillId="6" borderId="22" xfId="1" applyFont="1" applyFill="1" applyBorder="1"/>
    <xf numFmtId="0" fontId="7" fillId="6" borderId="18" xfId="1" applyFont="1" applyFill="1" applyBorder="1"/>
    <xf numFmtId="0" fontId="14" fillId="9" borderId="22" xfId="1" applyFont="1" applyFill="1" applyBorder="1"/>
    <xf numFmtId="0" fontId="14" fillId="9" borderId="18" xfId="1" applyFont="1" applyFill="1" applyBorder="1"/>
  </cellXfs>
  <cellStyles count="2">
    <cellStyle name="Excel Built-in Normal" xfId="1"/>
    <cellStyle name="normálne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</xdr:col>
      <xdr:colOff>9525</xdr:colOff>
      <xdr:row>2</xdr:row>
      <xdr:rowOff>142875</xdr:rowOff>
    </xdr:to>
    <xdr:pic>
      <xdr:nvPicPr>
        <xdr:cNvPr id="2" name="Obrázok 1" descr="Lend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609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0"/>
  <sheetViews>
    <sheetView tabSelected="1" workbookViewId="0">
      <pane ySplit="6" topLeftCell="A217" activePane="bottomLeft" state="frozen"/>
      <selection pane="bottomLeft" activeCell="C153" sqref="C153"/>
    </sheetView>
  </sheetViews>
  <sheetFormatPr defaultRowHeight="15"/>
  <cols>
    <col min="2" max="2" width="7.85546875" bestFit="1" customWidth="1"/>
    <col min="3" max="3" width="40.85546875" bestFit="1" customWidth="1"/>
    <col min="4" max="4" width="14.85546875" bestFit="1" customWidth="1"/>
    <col min="5" max="10" width="14.85546875" customWidth="1"/>
  </cols>
  <sheetData>
    <row r="1" spans="1:10" ht="25.5">
      <c r="A1" s="172" t="s">
        <v>250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>
      <c r="A2" s="173" t="s">
        <v>0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0">
      <c r="A3" s="1"/>
      <c r="B3" s="1"/>
      <c r="C3" s="2"/>
      <c r="D3" s="1"/>
      <c r="E3" s="91"/>
      <c r="F3" s="1"/>
      <c r="G3" s="92"/>
      <c r="H3" s="92"/>
      <c r="I3" s="1"/>
      <c r="J3" s="1"/>
    </row>
    <row r="4" spans="1:10" ht="6" customHeight="1">
      <c r="A4" s="1"/>
      <c r="B4" s="1"/>
      <c r="C4" s="2"/>
      <c r="D4" s="1"/>
      <c r="E4" s="91"/>
      <c r="F4" s="1"/>
      <c r="G4" s="92"/>
      <c r="H4" s="92"/>
      <c r="I4" s="1"/>
      <c r="J4" s="1"/>
    </row>
    <row r="5" spans="1:10" ht="15.75" thickBot="1">
      <c r="A5" s="3" t="s">
        <v>1</v>
      </c>
      <c r="B5" s="1"/>
      <c r="C5" s="2"/>
      <c r="D5" s="1"/>
      <c r="E5" s="91"/>
      <c r="F5" s="95" t="s">
        <v>238</v>
      </c>
      <c r="G5" s="95" t="s">
        <v>296</v>
      </c>
      <c r="H5" s="179" t="s">
        <v>237</v>
      </c>
      <c r="I5" s="180"/>
      <c r="J5" s="181"/>
    </row>
    <row r="6" spans="1:10" ht="15.75" thickBot="1">
      <c r="A6" s="83"/>
      <c r="B6" s="84" t="s">
        <v>333</v>
      </c>
      <c r="C6" s="84" t="s">
        <v>2</v>
      </c>
      <c r="D6" s="84" t="s">
        <v>3</v>
      </c>
      <c r="E6" s="84" t="s">
        <v>249</v>
      </c>
      <c r="F6" s="94">
        <v>2016</v>
      </c>
      <c r="G6" s="94">
        <v>2016</v>
      </c>
      <c r="H6" s="85">
        <v>2017</v>
      </c>
      <c r="I6" s="85">
        <v>2018</v>
      </c>
      <c r="J6" s="86">
        <v>2019</v>
      </c>
    </row>
    <row r="7" spans="1:10">
      <c r="A7" s="4"/>
      <c r="B7" s="5">
        <v>111003</v>
      </c>
      <c r="C7" s="5" t="s">
        <v>4</v>
      </c>
      <c r="D7" s="5">
        <v>1571509.58</v>
      </c>
      <c r="E7" s="5">
        <v>1834724.54</v>
      </c>
      <c r="F7" s="6">
        <v>1921721</v>
      </c>
      <c r="G7" s="6">
        <v>1980818</v>
      </c>
      <c r="H7" s="116">
        <v>1980818</v>
      </c>
      <c r="I7" s="122">
        <v>1980818</v>
      </c>
      <c r="J7" s="122">
        <v>1980818</v>
      </c>
    </row>
    <row r="8" spans="1:10">
      <c r="A8" s="7"/>
      <c r="B8" s="7">
        <v>121001</v>
      </c>
      <c r="C8" s="7" t="s">
        <v>5</v>
      </c>
      <c r="D8" s="8">
        <v>14958.06</v>
      </c>
      <c r="E8" s="8">
        <v>15545.28</v>
      </c>
      <c r="F8" s="9">
        <v>14927</v>
      </c>
      <c r="G8" s="9">
        <v>14927</v>
      </c>
      <c r="H8" s="117">
        <v>14927</v>
      </c>
      <c r="I8" s="117">
        <v>14927</v>
      </c>
      <c r="J8" s="117">
        <v>14927</v>
      </c>
    </row>
    <row r="9" spans="1:10">
      <c r="A9" s="7"/>
      <c r="B9" s="7">
        <v>121002</v>
      </c>
      <c r="C9" s="7" t="s">
        <v>6</v>
      </c>
      <c r="D9" s="8">
        <v>13073.12</v>
      </c>
      <c r="E9" s="8">
        <v>13074.51</v>
      </c>
      <c r="F9" s="9">
        <v>13081</v>
      </c>
      <c r="G9" s="9">
        <v>13081</v>
      </c>
      <c r="H9" s="117">
        <v>13081</v>
      </c>
      <c r="I9" s="117">
        <v>13081</v>
      </c>
      <c r="J9" s="117">
        <v>13081</v>
      </c>
    </row>
    <row r="10" spans="1:10">
      <c r="A10" s="7"/>
      <c r="B10" s="7">
        <v>121003</v>
      </c>
      <c r="C10" s="7" t="s">
        <v>7</v>
      </c>
      <c r="D10" s="8">
        <v>2.73</v>
      </c>
      <c r="E10" s="8">
        <v>5.1100000000000003</v>
      </c>
      <c r="F10" s="9">
        <v>6</v>
      </c>
      <c r="G10" s="9">
        <v>26.84</v>
      </c>
      <c r="H10" s="117">
        <v>30</v>
      </c>
      <c r="I10" s="117">
        <v>30</v>
      </c>
      <c r="J10" s="117">
        <v>30</v>
      </c>
    </row>
    <row r="11" spans="1:10">
      <c r="A11" s="7"/>
      <c r="B11" s="7">
        <v>133001</v>
      </c>
      <c r="C11" s="7" t="s">
        <v>8</v>
      </c>
      <c r="D11" s="8">
        <v>2512.44</v>
      </c>
      <c r="E11" s="8">
        <v>2390.63</v>
      </c>
      <c r="F11" s="9">
        <v>2452</v>
      </c>
      <c r="G11" s="9">
        <v>2452</v>
      </c>
      <c r="H11" s="117">
        <v>2452</v>
      </c>
      <c r="I11" s="117">
        <v>2452</v>
      </c>
      <c r="J11" s="117">
        <v>2452</v>
      </c>
    </row>
    <row r="12" spans="1:10">
      <c r="A12" s="7"/>
      <c r="B12" s="7">
        <v>133006</v>
      </c>
      <c r="C12" s="7" t="s">
        <v>9</v>
      </c>
      <c r="D12" s="11">
        <v>0</v>
      </c>
      <c r="E12" s="11">
        <v>738.65</v>
      </c>
      <c r="F12" s="9">
        <v>600</v>
      </c>
      <c r="G12" s="9">
        <v>600</v>
      </c>
      <c r="H12" s="117">
        <v>500</v>
      </c>
      <c r="I12" s="117">
        <v>500</v>
      </c>
      <c r="J12" s="117">
        <v>500</v>
      </c>
    </row>
    <row r="13" spans="1:10">
      <c r="A13" s="7"/>
      <c r="B13" s="7">
        <v>133012</v>
      </c>
      <c r="C13" s="7" t="s">
        <v>10</v>
      </c>
      <c r="D13" s="8">
        <v>313.51</v>
      </c>
      <c r="E13" s="8">
        <v>13.28</v>
      </c>
      <c r="F13" s="9">
        <v>20</v>
      </c>
      <c r="G13" s="9">
        <v>20</v>
      </c>
      <c r="H13" s="117">
        <v>20</v>
      </c>
      <c r="I13" s="117">
        <v>20</v>
      </c>
      <c r="J13" s="117">
        <v>20</v>
      </c>
    </row>
    <row r="14" spans="1:10">
      <c r="A14" s="7"/>
      <c r="B14" s="7">
        <v>133013</v>
      </c>
      <c r="C14" s="7" t="s">
        <v>11</v>
      </c>
      <c r="D14" s="8">
        <v>54730.54</v>
      </c>
      <c r="E14" s="8">
        <v>55663.74</v>
      </c>
      <c r="F14" s="22">
        <v>64000</v>
      </c>
      <c r="G14" s="22">
        <v>64000</v>
      </c>
      <c r="H14" s="117">
        <v>64000</v>
      </c>
      <c r="I14" s="117">
        <v>64000</v>
      </c>
      <c r="J14" s="117">
        <v>64000</v>
      </c>
    </row>
    <row r="15" spans="1:10">
      <c r="A15" s="12" t="s">
        <v>12</v>
      </c>
      <c r="B15" s="13">
        <v>100</v>
      </c>
      <c r="C15" s="13" t="s">
        <v>13</v>
      </c>
      <c r="D15" s="13">
        <f t="shared" ref="D15:J15" si="0">SUM(D7:D14)</f>
        <v>1657099.9800000002</v>
      </c>
      <c r="E15" s="13">
        <f t="shared" si="0"/>
        <v>1922155.74</v>
      </c>
      <c r="F15" s="14">
        <f t="shared" si="0"/>
        <v>2016807</v>
      </c>
      <c r="G15" s="14">
        <f t="shared" si="0"/>
        <v>2075924.84</v>
      </c>
      <c r="H15" s="14">
        <f>SUM(H7:H14)</f>
        <v>2075828</v>
      </c>
      <c r="I15" s="14">
        <f t="shared" si="0"/>
        <v>2075828</v>
      </c>
      <c r="J15" s="14">
        <f t="shared" si="0"/>
        <v>2075828</v>
      </c>
    </row>
    <row r="16" spans="1:10" s="121" customFormat="1" ht="12.75">
      <c r="A16" s="8"/>
      <c r="B16" s="20">
        <v>212002</v>
      </c>
      <c r="C16" s="20" t="s">
        <v>294</v>
      </c>
      <c r="D16" s="20"/>
      <c r="E16" s="20"/>
      <c r="F16" s="19">
        <v>71</v>
      </c>
      <c r="G16" s="19">
        <v>71</v>
      </c>
      <c r="H16" s="117">
        <v>197</v>
      </c>
      <c r="I16" s="117">
        <v>197</v>
      </c>
      <c r="J16" s="117">
        <v>197</v>
      </c>
    </row>
    <row r="17" spans="1:10">
      <c r="A17" s="15"/>
      <c r="B17" s="8">
        <v>212003</v>
      </c>
      <c r="C17" s="16" t="s">
        <v>204</v>
      </c>
      <c r="D17" s="17">
        <v>22476.080000000002</v>
      </c>
      <c r="E17" s="17">
        <v>19029.12</v>
      </c>
      <c r="F17" s="17">
        <v>19750.41</v>
      </c>
      <c r="G17" s="17">
        <v>19750.41</v>
      </c>
      <c r="H17" s="117">
        <v>16097</v>
      </c>
      <c r="I17" s="117">
        <v>16097</v>
      </c>
      <c r="J17" s="117">
        <v>16097</v>
      </c>
    </row>
    <row r="18" spans="1:10">
      <c r="A18" s="7"/>
      <c r="B18" s="7">
        <v>221004</v>
      </c>
      <c r="C18" s="7" t="s">
        <v>14</v>
      </c>
      <c r="D18" s="8">
        <v>6305.58</v>
      </c>
      <c r="E18" s="11">
        <v>6763.26</v>
      </c>
      <c r="F18" s="9">
        <v>6305</v>
      </c>
      <c r="G18" s="9">
        <v>7805</v>
      </c>
      <c r="H18" s="118">
        <v>7000</v>
      </c>
      <c r="I18" s="118">
        <v>7000</v>
      </c>
      <c r="J18" s="118">
        <v>7000</v>
      </c>
    </row>
    <row r="19" spans="1:10">
      <c r="A19" s="7"/>
      <c r="B19" s="7">
        <v>222003</v>
      </c>
      <c r="C19" s="7" t="s">
        <v>15</v>
      </c>
      <c r="D19" s="8">
        <v>641.04</v>
      </c>
      <c r="E19" s="11">
        <v>284.8</v>
      </c>
      <c r="F19" s="9">
        <v>500</v>
      </c>
      <c r="G19" s="9">
        <v>500</v>
      </c>
      <c r="H19" s="118">
        <v>300</v>
      </c>
      <c r="I19" s="118">
        <v>300</v>
      </c>
      <c r="J19" s="118">
        <v>300</v>
      </c>
    </row>
    <row r="20" spans="1:10">
      <c r="A20" s="8"/>
      <c r="B20" s="20">
        <v>223</v>
      </c>
      <c r="C20" s="20" t="s">
        <v>16</v>
      </c>
      <c r="D20" s="20">
        <v>17016.41</v>
      </c>
      <c r="E20" s="20">
        <v>17052.34</v>
      </c>
      <c r="F20" s="22">
        <v>18253.5</v>
      </c>
      <c r="G20" s="22">
        <v>18253.5</v>
      </c>
      <c r="H20" s="118">
        <v>17052</v>
      </c>
      <c r="I20" s="118">
        <v>17052</v>
      </c>
      <c r="J20" s="118">
        <v>17052</v>
      </c>
    </row>
    <row r="21" spans="1:10">
      <c r="A21" s="23"/>
      <c r="B21" s="24">
        <v>229005</v>
      </c>
      <c r="C21" s="24" t="s">
        <v>17</v>
      </c>
      <c r="D21" s="21">
        <v>33.200000000000003</v>
      </c>
      <c r="E21" s="21">
        <v>16.600000000000001</v>
      </c>
      <c r="F21" s="9">
        <v>33.200000000000003</v>
      </c>
      <c r="G21" s="9">
        <v>33.200000000000003</v>
      </c>
      <c r="H21" s="118">
        <v>17</v>
      </c>
      <c r="I21" s="118">
        <v>17</v>
      </c>
      <c r="J21" s="118">
        <v>17</v>
      </c>
    </row>
    <row r="22" spans="1:10" s="1" customFormat="1">
      <c r="A22" s="23"/>
      <c r="B22" s="24">
        <v>231</v>
      </c>
      <c r="C22" s="24" t="s">
        <v>202</v>
      </c>
      <c r="D22" s="21">
        <v>0</v>
      </c>
      <c r="E22" s="21">
        <v>6000</v>
      </c>
      <c r="F22" s="9">
        <v>0</v>
      </c>
      <c r="G22" s="9">
        <v>0</v>
      </c>
      <c r="H22" s="118">
        <v>0</v>
      </c>
      <c r="I22" s="118">
        <v>0</v>
      </c>
      <c r="J22" s="118">
        <v>0</v>
      </c>
    </row>
    <row r="23" spans="1:10" s="93" customFormat="1">
      <c r="A23" s="23"/>
      <c r="B23" s="24">
        <v>233</v>
      </c>
      <c r="C23" s="24" t="s">
        <v>261</v>
      </c>
      <c r="D23" s="21">
        <v>0</v>
      </c>
      <c r="E23" s="21">
        <v>0</v>
      </c>
      <c r="F23" s="9">
        <v>0</v>
      </c>
      <c r="G23" s="9">
        <v>1366</v>
      </c>
      <c r="H23" s="118">
        <v>0</v>
      </c>
      <c r="I23" s="118">
        <v>0</v>
      </c>
      <c r="J23" s="118">
        <v>0</v>
      </c>
    </row>
    <row r="24" spans="1:10" s="34" customFormat="1" ht="12.75">
      <c r="A24" s="7"/>
      <c r="B24" s="7">
        <v>239001</v>
      </c>
      <c r="C24" s="7" t="s">
        <v>203</v>
      </c>
      <c r="D24" s="8">
        <v>3087.03</v>
      </c>
      <c r="E24" s="8">
        <v>2074.8200000000002</v>
      </c>
      <c r="F24" s="10">
        <v>3000</v>
      </c>
      <c r="G24" s="10">
        <v>3584.93</v>
      </c>
      <c r="H24" s="113">
        <v>3000</v>
      </c>
      <c r="I24" s="113">
        <v>3000</v>
      </c>
      <c r="J24" s="113">
        <v>3000</v>
      </c>
    </row>
    <row r="25" spans="1:10">
      <c r="A25" s="7"/>
      <c r="B25" s="7">
        <v>242</v>
      </c>
      <c r="C25" s="7" t="s">
        <v>18</v>
      </c>
      <c r="D25" s="8">
        <v>6428.11</v>
      </c>
      <c r="E25" s="8">
        <v>3904.15</v>
      </c>
      <c r="F25" s="9">
        <v>300</v>
      </c>
      <c r="G25" s="9">
        <v>700</v>
      </c>
      <c r="H25" s="118">
        <v>500</v>
      </c>
      <c r="I25" s="118">
        <v>500</v>
      </c>
      <c r="J25" s="118">
        <v>500</v>
      </c>
    </row>
    <row r="26" spans="1:10">
      <c r="A26" s="25"/>
      <c r="B26" s="25">
        <v>292</v>
      </c>
      <c r="C26" s="25" t="s">
        <v>19</v>
      </c>
      <c r="D26" s="25">
        <v>23049.16</v>
      </c>
      <c r="E26" s="25">
        <v>19956.37</v>
      </c>
      <c r="F26" s="25">
        <v>19392.37</v>
      </c>
      <c r="G26" s="25">
        <v>35477.870000000003</v>
      </c>
      <c r="H26" s="117">
        <v>30000</v>
      </c>
      <c r="I26" s="117">
        <v>27000</v>
      </c>
      <c r="J26" s="117">
        <v>27000</v>
      </c>
    </row>
    <row r="27" spans="1:10">
      <c r="A27" s="26"/>
      <c r="B27" s="26">
        <v>200</v>
      </c>
      <c r="C27" s="26" t="s">
        <v>20</v>
      </c>
      <c r="D27" s="26">
        <f t="shared" ref="D27" si="1">SUM(D17:D26)</f>
        <v>79036.61</v>
      </c>
      <c r="E27" s="26">
        <f>SUM(E17:E26)</f>
        <v>75081.459999999992</v>
      </c>
      <c r="F27" s="14">
        <f>SUM(F16:F26)</f>
        <v>67605.48</v>
      </c>
      <c r="G27" s="14">
        <f>SUM(G16:G26)</f>
        <v>87541.91</v>
      </c>
      <c r="H27" s="14">
        <f>SUM(H16:H26)</f>
        <v>74163</v>
      </c>
      <c r="I27" s="14">
        <f>SUM(I16:I26)</f>
        <v>71163</v>
      </c>
      <c r="J27" s="14">
        <f>SUM(J16:J26)</f>
        <v>71163</v>
      </c>
    </row>
    <row r="28" spans="1:10">
      <c r="A28" s="28"/>
      <c r="B28" s="23">
        <v>312012</v>
      </c>
      <c r="C28" s="23" t="s">
        <v>21</v>
      </c>
      <c r="D28" s="11">
        <v>4733.7</v>
      </c>
      <c r="E28" s="11">
        <v>4775.55</v>
      </c>
      <c r="F28" s="9">
        <v>4775.55</v>
      </c>
      <c r="G28" s="9">
        <v>4792.29</v>
      </c>
      <c r="H28" s="118">
        <v>4792</v>
      </c>
      <c r="I28" s="118">
        <v>4792</v>
      </c>
      <c r="J28" s="118">
        <v>4792</v>
      </c>
    </row>
    <row r="29" spans="1:10">
      <c r="A29" s="7"/>
      <c r="B29" s="23">
        <v>312012</v>
      </c>
      <c r="C29" s="7" t="s">
        <v>22</v>
      </c>
      <c r="D29" s="11">
        <v>219.89</v>
      </c>
      <c r="E29" s="11">
        <v>221.83</v>
      </c>
      <c r="F29" s="9">
        <v>221.83</v>
      </c>
      <c r="G29" s="9">
        <v>222.61</v>
      </c>
      <c r="H29" s="118">
        <v>223</v>
      </c>
      <c r="I29" s="118">
        <v>223</v>
      </c>
      <c r="J29" s="118">
        <v>223</v>
      </c>
    </row>
    <row r="30" spans="1:10">
      <c r="A30" s="7"/>
      <c r="B30" s="23">
        <v>312012</v>
      </c>
      <c r="C30" s="7" t="s">
        <v>23</v>
      </c>
      <c r="D30" s="11">
        <v>477.01</v>
      </c>
      <c r="E30" s="11">
        <v>480.77</v>
      </c>
      <c r="F30" s="9">
        <v>480.78</v>
      </c>
      <c r="G30" s="9">
        <v>481.98</v>
      </c>
      <c r="H30" s="118">
        <v>482</v>
      </c>
      <c r="I30" s="118">
        <v>482</v>
      </c>
      <c r="J30" s="118">
        <v>482</v>
      </c>
    </row>
    <row r="31" spans="1:10">
      <c r="A31" s="7"/>
      <c r="B31" s="23">
        <v>312012</v>
      </c>
      <c r="C31" s="7" t="s">
        <v>268</v>
      </c>
      <c r="D31" s="11">
        <v>5977.75</v>
      </c>
      <c r="E31" s="11">
        <v>6136.87</v>
      </c>
      <c r="F31" s="9">
        <v>6136.87</v>
      </c>
      <c r="G31" s="9">
        <v>6330.91</v>
      </c>
      <c r="H31" s="118">
        <v>6331</v>
      </c>
      <c r="I31" s="118">
        <v>6331</v>
      </c>
      <c r="J31" s="118">
        <v>6331</v>
      </c>
    </row>
    <row r="32" spans="1:10">
      <c r="A32" s="7"/>
      <c r="B32" s="23">
        <v>312012</v>
      </c>
      <c r="C32" s="7" t="s">
        <v>24</v>
      </c>
      <c r="D32" s="11">
        <v>1679.7</v>
      </c>
      <c r="E32" s="11">
        <v>1694.55</v>
      </c>
      <c r="F32" s="9">
        <v>1694.55</v>
      </c>
      <c r="G32" s="9">
        <v>1700.49</v>
      </c>
      <c r="H32" s="118">
        <v>1700</v>
      </c>
      <c r="I32" s="118">
        <v>1700</v>
      </c>
      <c r="J32" s="118">
        <v>1700</v>
      </c>
    </row>
    <row r="33" spans="1:10">
      <c r="A33" s="7"/>
      <c r="B33" s="23">
        <v>312012</v>
      </c>
      <c r="C33" s="7" t="s">
        <v>25</v>
      </c>
      <c r="D33" s="11">
        <v>1169278</v>
      </c>
      <c r="E33" s="11">
        <v>1269668</v>
      </c>
      <c r="F33" s="9">
        <v>1252173</v>
      </c>
      <c r="G33" s="9">
        <v>1341067</v>
      </c>
      <c r="H33" s="118">
        <v>1324912</v>
      </c>
      <c r="I33" s="118">
        <v>1324912</v>
      </c>
      <c r="J33" s="118">
        <v>1324912</v>
      </c>
    </row>
    <row r="34" spans="1:10">
      <c r="A34" s="7"/>
      <c r="B34" s="23">
        <v>312012</v>
      </c>
      <c r="C34" s="7" t="s">
        <v>26</v>
      </c>
      <c r="D34" s="11">
        <v>22596</v>
      </c>
      <c r="E34" s="11">
        <v>23178</v>
      </c>
      <c r="F34" s="9">
        <v>23190</v>
      </c>
      <c r="G34" s="9">
        <v>23932</v>
      </c>
      <c r="H34" s="118">
        <v>23932</v>
      </c>
      <c r="I34" s="118">
        <v>23932</v>
      </c>
      <c r="J34" s="118">
        <v>23932</v>
      </c>
    </row>
    <row r="35" spans="1:10">
      <c r="A35" s="7"/>
      <c r="B35" s="23">
        <v>312012</v>
      </c>
      <c r="C35" s="7" t="s">
        <v>27</v>
      </c>
      <c r="D35" s="11">
        <v>15600</v>
      </c>
      <c r="E35" s="11">
        <v>32760</v>
      </c>
      <c r="F35" s="9">
        <v>32760</v>
      </c>
      <c r="G35" s="9">
        <v>34768</v>
      </c>
      <c r="H35" s="118">
        <v>34080</v>
      </c>
      <c r="I35" s="118">
        <v>34080</v>
      </c>
      <c r="J35" s="118">
        <v>34080</v>
      </c>
    </row>
    <row r="36" spans="1:10">
      <c r="A36" s="8"/>
      <c r="B36" s="8">
        <v>312012</v>
      </c>
      <c r="C36" s="8" t="s">
        <v>28</v>
      </c>
      <c r="D36" s="11">
        <v>2032</v>
      </c>
      <c r="E36" s="11">
        <v>3051</v>
      </c>
      <c r="F36" s="9">
        <v>0</v>
      </c>
      <c r="G36" s="9">
        <v>879</v>
      </c>
      <c r="H36" s="118">
        <v>0</v>
      </c>
      <c r="I36" s="118">
        <v>0</v>
      </c>
      <c r="J36" s="118">
        <v>0</v>
      </c>
    </row>
    <row r="37" spans="1:10">
      <c r="A37" s="7"/>
      <c r="B37" s="23">
        <v>312012</v>
      </c>
      <c r="C37" s="7" t="s">
        <v>29</v>
      </c>
      <c r="D37" s="11">
        <v>2255</v>
      </c>
      <c r="E37" s="11">
        <v>3003</v>
      </c>
      <c r="F37" s="9">
        <v>2968</v>
      </c>
      <c r="G37" s="9">
        <v>2107</v>
      </c>
      <c r="H37" s="118">
        <v>2107</v>
      </c>
      <c r="I37" s="118">
        <v>2107</v>
      </c>
      <c r="J37" s="118">
        <v>2107</v>
      </c>
    </row>
    <row r="38" spans="1:10">
      <c r="A38" s="7"/>
      <c r="B38" s="23">
        <v>312012</v>
      </c>
      <c r="C38" s="7" t="s">
        <v>30</v>
      </c>
      <c r="D38" s="11">
        <v>0</v>
      </c>
      <c r="E38" s="11">
        <v>2951.5</v>
      </c>
      <c r="F38" s="9">
        <v>0</v>
      </c>
      <c r="G38" s="9">
        <v>3981</v>
      </c>
      <c r="H38" s="118">
        <v>0</v>
      </c>
      <c r="I38" s="118">
        <v>0</v>
      </c>
      <c r="J38" s="118">
        <v>0</v>
      </c>
    </row>
    <row r="39" spans="1:10">
      <c r="A39" s="7"/>
      <c r="B39" s="23">
        <v>312</v>
      </c>
      <c r="C39" s="7" t="s">
        <v>262</v>
      </c>
      <c r="D39" s="11">
        <v>0</v>
      </c>
      <c r="E39" s="11">
        <v>0</v>
      </c>
      <c r="F39" s="9">
        <v>0</v>
      </c>
      <c r="G39" s="9">
        <v>7700</v>
      </c>
      <c r="H39" s="118">
        <v>0</v>
      </c>
      <c r="I39" s="118">
        <v>0</v>
      </c>
      <c r="J39" s="118">
        <v>0</v>
      </c>
    </row>
    <row r="40" spans="1:10">
      <c r="A40" s="7"/>
      <c r="B40" s="23">
        <v>312</v>
      </c>
      <c r="C40" s="7" t="s">
        <v>263</v>
      </c>
      <c r="D40" s="11">
        <v>0</v>
      </c>
      <c r="E40" s="11">
        <v>0</v>
      </c>
      <c r="F40" s="9">
        <v>0</v>
      </c>
      <c r="G40" s="9">
        <v>9090</v>
      </c>
      <c r="H40" s="118">
        <v>0</v>
      </c>
      <c r="I40" s="118">
        <v>0</v>
      </c>
      <c r="J40" s="118">
        <v>0</v>
      </c>
    </row>
    <row r="41" spans="1:10">
      <c r="A41" s="7"/>
      <c r="B41" s="23">
        <v>312001</v>
      </c>
      <c r="C41" s="7" t="s">
        <v>251</v>
      </c>
      <c r="D41" s="11">
        <v>0</v>
      </c>
      <c r="E41" s="11">
        <v>1215.2</v>
      </c>
      <c r="F41" s="9">
        <v>0</v>
      </c>
      <c r="G41" s="9">
        <v>0</v>
      </c>
      <c r="H41" s="118">
        <v>0</v>
      </c>
      <c r="I41" s="118">
        <v>0</v>
      </c>
      <c r="J41" s="118">
        <v>0</v>
      </c>
    </row>
    <row r="42" spans="1:10">
      <c r="A42" s="7"/>
      <c r="B42" s="23">
        <v>312012</v>
      </c>
      <c r="C42" s="7" t="s">
        <v>31</v>
      </c>
      <c r="D42" s="11">
        <v>15245</v>
      </c>
      <c r="E42" s="11">
        <v>16493</v>
      </c>
      <c r="F42" s="9">
        <v>16764</v>
      </c>
      <c r="G42" s="9">
        <v>15950</v>
      </c>
      <c r="H42" s="118">
        <v>15950</v>
      </c>
      <c r="I42" s="118">
        <v>15950</v>
      </c>
      <c r="J42" s="118">
        <v>15950</v>
      </c>
    </row>
    <row r="43" spans="1:10">
      <c r="A43" s="7"/>
      <c r="B43" s="23">
        <v>312001</v>
      </c>
      <c r="C43" s="7" t="s">
        <v>32</v>
      </c>
      <c r="D43" s="11">
        <v>7660.55</v>
      </c>
      <c r="E43" s="11">
        <v>7427.75</v>
      </c>
      <c r="F43" s="9">
        <v>0</v>
      </c>
      <c r="G43" s="9">
        <v>7338.15</v>
      </c>
      <c r="H43" s="118">
        <v>0</v>
      </c>
      <c r="I43" s="118">
        <v>0</v>
      </c>
      <c r="J43" s="118">
        <v>0</v>
      </c>
    </row>
    <row r="44" spans="1:10">
      <c r="A44" s="7"/>
      <c r="B44" s="23">
        <v>312012</v>
      </c>
      <c r="C44" s="7" t="s">
        <v>33</v>
      </c>
      <c r="D44" s="11">
        <v>13217</v>
      </c>
      <c r="E44" s="11">
        <v>13450</v>
      </c>
      <c r="F44" s="9">
        <v>13450</v>
      </c>
      <c r="G44" s="9">
        <v>13965</v>
      </c>
      <c r="H44" s="118">
        <v>13965</v>
      </c>
      <c r="I44" s="118">
        <v>13965</v>
      </c>
      <c r="J44" s="118">
        <v>13965</v>
      </c>
    </row>
    <row r="45" spans="1:10">
      <c r="A45" s="7"/>
      <c r="B45" s="23">
        <v>312012</v>
      </c>
      <c r="C45" s="7" t="s">
        <v>34</v>
      </c>
      <c r="D45" s="11">
        <v>2875</v>
      </c>
      <c r="E45" s="11">
        <v>1167.6099999999999</v>
      </c>
      <c r="F45" s="9">
        <v>0</v>
      </c>
      <c r="G45" s="9">
        <v>0</v>
      </c>
      <c r="H45" s="118">
        <v>0</v>
      </c>
      <c r="I45" s="118">
        <v>0</v>
      </c>
      <c r="J45" s="118">
        <v>0</v>
      </c>
    </row>
    <row r="46" spans="1:10">
      <c r="A46" s="8"/>
      <c r="B46" s="8">
        <v>311</v>
      </c>
      <c r="C46" s="8" t="s">
        <v>35</v>
      </c>
      <c r="D46" s="11">
        <v>0</v>
      </c>
      <c r="E46" s="11">
        <v>7744</v>
      </c>
      <c r="F46" s="9">
        <v>0</v>
      </c>
      <c r="G46" s="9">
        <v>1706</v>
      </c>
      <c r="H46" s="118">
        <v>0</v>
      </c>
      <c r="I46" s="118">
        <v>0</v>
      </c>
      <c r="J46" s="118">
        <v>0</v>
      </c>
    </row>
    <row r="47" spans="1:10">
      <c r="A47" s="8"/>
      <c r="B47" s="8">
        <v>312001</v>
      </c>
      <c r="C47" s="8" t="s">
        <v>36</v>
      </c>
      <c r="D47" s="11">
        <v>0</v>
      </c>
      <c r="E47" s="11">
        <v>5000</v>
      </c>
      <c r="F47" s="9">
        <v>0</v>
      </c>
      <c r="G47" s="9">
        <v>0</v>
      </c>
      <c r="H47" s="118">
        <v>0</v>
      </c>
      <c r="I47" s="118">
        <v>0</v>
      </c>
      <c r="J47" s="118">
        <v>0</v>
      </c>
    </row>
    <row r="48" spans="1:10">
      <c r="A48" s="8"/>
      <c r="B48" s="8">
        <v>312</v>
      </c>
      <c r="C48" s="8" t="s">
        <v>37</v>
      </c>
      <c r="D48" s="11">
        <v>0</v>
      </c>
      <c r="E48" s="11">
        <v>2591</v>
      </c>
      <c r="F48" s="9">
        <v>2072.8000000000002</v>
      </c>
      <c r="G48" s="9">
        <v>2072.8000000000002</v>
      </c>
      <c r="H48" s="118">
        <v>0</v>
      </c>
      <c r="I48" s="118">
        <v>0</v>
      </c>
      <c r="J48" s="118">
        <v>0</v>
      </c>
    </row>
    <row r="49" spans="1:10">
      <c r="A49" s="7"/>
      <c r="B49" s="23">
        <v>312012</v>
      </c>
      <c r="C49" s="7" t="s">
        <v>38</v>
      </c>
      <c r="D49" s="11">
        <v>0</v>
      </c>
      <c r="E49" s="11">
        <v>21.84</v>
      </c>
      <c r="F49" s="9">
        <v>0</v>
      </c>
      <c r="G49" s="9">
        <v>0</v>
      </c>
      <c r="H49" s="118">
        <v>0</v>
      </c>
      <c r="I49" s="118">
        <v>0</v>
      </c>
      <c r="J49" s="118">
        <v>0</v>
      </c>
    </row>
    <row r="50" spans="1:10">
      <c r="A50" s="7"/>
      <c r="B50" s="23">
        <v>312001</v>
      </c>
      <c r="C50" s="7" t="s">
        <v>39</v>
      </c>
      <c r="D50" s="11">
        <v>9222.9699999999993</v>
      </c>
      <c r="E50" s="11">
        <v>1565.21</v>
      </c>
      <c r="F50" s="9">
        <v>0</v>
      </c>
      <c r="G50" s="9">
        <v>2550.21</v>
      </c>
      <c r="H50" s="118">
        <v>0</v>
      </c>
      <c r="I50" s="118">
        <v>0</v>
      </c>
      <c r="J50" s="118">
        <v>0</v>
      </c>
    </row>
    <row r="51" spans="1:10">
      <c r="A51" s="8"/>
      <c r="B51" s="8" t="s">
        <v>264</v>
      </c>
      <c r="C51" s="8" t="s">
        <v>265</v>
      </c>
      <c r="D51" s="11">
        <v>3350</v>
      </c>
      <c r="E51" s="11">
        <v>0</v>
      </c>
      <c r="F51" s="9">
        <v>0</v>
      </c>
      <c r="G51" s="9">
        <v>700</v>
      </c>
      <c r="H51" s="118">
        <v>0</v>
      </c>
      <c r="I51" s="118">
        <v>0</v>
      </c>
      <c r="J51" s="118">
        <v>0</v>
      </c>
    </row>
    <row r="52" spans="1:10">
      <c r="A52" s="8"/>
      <c r="B52" s="8">
        <v>311</v>
      </c>
      <c r="C52" s="8" t="s">
        <v>267</v>
      </c>
      <c r="D52" s="11">
        <v>0</v>
      </c>
      <c r="E52" s="11">
        <v>0</v>
      </c>
      <c r="F52" s="9">
        <v>0</v>
      </c>
      <c r="G52" s="9">
        <v>2500</v>
      </c>
      <c r="H52" s="118">
        <v>0</v>
      </c>
      <c r="I52" s="118">
        <v>0</v>
      </c>
      <c r="J52" s="118">
        <v>0</v>
      </c>
    </row>
    <row r="53" spans="1:10">
      <c r="A53" s="8"/>
      <c r="B53" s="8">
        <v>311</v>
      </c>
      <c r="C53" s="8" t="s">
        <v>266</v>
      </c>
      <c r="D53" s="11">
        <v>0</v>
      </c>
      <c r="E53" s="11">
        <v>0</v>
      </c>
      <c r="F53" s="9">
        <v>0</v>
      </c>
      <c r="G53" s="9">
        <v>2000</v>
      </c>
      <c r="H53" s="118">
        <v>2000</v>
      </c>
      <c r="I53" s="118">
        <v>0</v>
      </c>
      <c r="J53" s="118">
        <v>0</v>
      </c>
    </row>
    <row r="54" spans="1:10">
      <c r="A54" s="8"/>
      <c r="B54" s="8">
        <v>311</v>
      </c>
      <c r="C54" s="8" t="s">
        <v>40</v>
      </c>
      <c r="D54" s="11">
        <v>2530</v>
      </c>
      <c r="E54" s="11">
        <v>0</v>
      </c>
      <c r="F54" s="9">
        <v>0</v>
      </c>
      <c r="G54" s="9">
        <v>0</v>
      </c>
      <c r="H54" s="118">
        <v>0</v>
      </c>
      <c r="I54" s="118">
        <v>0</v>
      </c>
      <c r="J54" s="118">
        <v>0</v>
      </c>
    </row>
    <row r="55" spans="1:10">
      <c r="A55" s="8"/>
      <c r="B55" s="8" t="s">
        <v>213</v>
      </c>
      <c r="C55" s="8" t="s">
        <v>41</v>
      </c>
      <c r="D55" s="11"/>
      <c r="E55" s="11">
        <v>61000</v>
      </c>
      <c r="F55" s="9">
        <v>0</v>
      </c>
      <c r="G55" s="9">
        <v>0</v>
      </c>
      <c r="H55" s="118">
        <v>0</v>
      </c>
      <c r="I55" s="118">
        <v>0</v>
      </c>
      <c r="J55" s="118">
        <v>0</v>
      </c>
    </row>
    <row r="56" spans="1:10">
      <c r="A56" s="7"/>
      <c r="B56" s="23">
        <v>312001</v>
      </c>
      <c r="C56" s="7" t="s">
        <v>42</v>
      </c>
      <c r="D56" s="11">
        <v>0</v>
      </c>
      <c r="E56" s="11">
        <v>446.88</v>
      </c>
      <c r="F56" s="9">
        <v>0</v>
      </c>
      <c r="G56" s="9">
        <v>470.4</v>
      </c>
      <c r="H56" s="118">
        <v>0</v>
      </c>
      <c r="I56" s="118">
        <v>0</v>
      </c>
      <c r="J56" s="118">
        <v>0</v>
      </c>
    </row>
    <row r="57" spans="1:10">
      <c r="A57" s="26"/>
      <c r="B57" s="26">
        <v>300</v>
      </c>
      <c r="C57" s="26" t="s">
        <v>43</v>
      </c>
      <c r="D57" s="14">
        <f t="shared" ref="D57:J57" si="2">SUM(D28:D56)</f>
        <v>1278949.57</v>
      </c>
      <c r="E57" s="14">
        <f t="shared" si="2"/>
        <v>1466043.56</v>
      </c>
      <c r="F57" s="14">
        <f t="shared" si="2"/>
        <v>1356687.3800000001</v>
      </c>
      <c r="G57" s="14">
        <f t="shared" si="2"/>
        <v>1486304.8399999999</v>
      </c>
      <c r="H57" s="14">
        <f>SUM(H28:H56)</f>
        <v>1430474</v>
      </c>
      <c r="I57" s="14">
        <f t="shared" si="2"/>
        <v>1428474</v>
      </c>
      <c r="J57" s="14">
        <f t="shared" si="2"/>
        <v>1428474</v>
      </c>
    </row>
    <row r="58" spans="1:10">
      <c r="A58" s="29"/>
      <c r="B58" s="30"/>
      <c r="C58" s="30" t="s">
        <v>44</v>
      </c>
      <c r="D58" s="30">
        <v>29194.82</v>
      </c>
      <c r="E58" s="30">
        <v>36904.58</v>
      </c>
      <c r="F58" s="32">
        <v>33000</v>
      </c>
      <c r="G58" s="32">
        <v>35359</v>
      </c>
      <c r="H58" s="32">
        <v>30250</v>
      </c>
      <c r="I58" s="32">
        <v>30250</v>
      </c>
      <c r="J58" s="32">
        <v>30250</v>
      </c>
    </row>
    <row r="59" spans="1:10">
      <c r="A59" s="29"/>
      <c r="B59" s="30">
        <v>513001</v>
      </c>
      <c r="C59" s="30" t="s">
        <v>206</v>
      </c>
      <c r="D59" s="30">
        <v>589866.57999999996</v>
      </c>
      <c r="E59" s="30">
        <v>394847.53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</row>
    <row r="60" spans="1:10" s="59" customFormat="1">
      <c r="A60" s="7"/>
      <c r="B60" s="7">
        <v>453</v>
      </c>
      <c r="C60" s="7" t="s">
        <v>293</v>
      </c>
      <c r="D60" s="8">
        <v>24155.31</v>
      </c>
      <c r="E60" s="8">
        <v>42991.14</v>
      </c>
      <c r="F60" s="9">
        <v>0</v>
      </c>
      <c r="G60" s="9">
        <v>80910.52</v>
      </c>
      <c r="H60" s="118">
        <v>0</v>
      </c>
      <c r="I60" s="118">
        <v>0</v>
      </c>
      <c r="J60" s="118">
        <v>0</v>
      </c>
    </row>
    <row r="61" spans="1:10">
      <c r="A61" s="7"/>
      <c r="B61" s="7">
        <v>453</v>
      </c>
      <c r="C61" s="7" t="s">
        <v>292</v>
      </c>
      <c r="D61" s="8">
        <v>3644.69</v>
      </c>
      <c r="E61" s="8">
        <v>2938.86</v>
      </c>
      <c r="F61" s="9">
        <v>0</v>
      </c>
      <c r="G61" s="9">
        <v>5439.48</v>
      </c>
      <c r="H61" s="118">
        <v>0</v>
      </c>
      <c r="I61" s="118">
        <v>0</v>
      </c>
      <c r="J61" s="118">
        <v>0</v>
      </c>
    </row>
    <row r="62" spans="1:10">
      <c r="A62" s="29"/>
      <c r="B62" s="30"/>
      <c r="C62" s="30" t="s">
        <v>212</v>
      </c>
      <c r="D62" s="38">
        <v>27800</v>
      </c>
      <c r="E62" s="38">
        <f>SUM(E60:E61)</f>
        <v>45930</v>
      </c>
      <c r="F62" s="32">
        <f>SUM(F60:F61)</f>
        <v>0</v>
      </c>
      <c r="G62" s="32">
        <f>SUM(G60:G61)</f>
        <v>86350</v>
      </c>
      <c r="H62" s="32">
        <v>0</v>
      </c>
      <c r="I62" s="32">
        <v>0</v>
      </c>
      <c r="J62" s="32">
        <v>0</v>
      </c>
    </row>
    <row r="63" spans="1:10">
      <c r="A63" s="7"/>
      <c r="B63" s="7">
        <v>454001</v>
      </c>
      <c r="C63" s="7" t="s">
        <v>207</v>
      </c>
      <c r="D63" s="11">
        <v>0</v>
      </c>
      <c r="E63" s="11">
        <v>164568.26999999999</v>
      </c>
      <c r="F63" s="9">
        <v>0</v>
      </c>
      <c r="G63" s="9">
        <v>0</v>
      </c>
      <c r="H63" s="97">
        <v>0</v>
      </c>
      <c r="I63" s="97">
        <v>0</v>
      </c>
      <c r="J63" s="97">
        <v>0</v>
      </c>
    </row>
    <row r="64" spans="1:10">
      <c r="A64" s="7"/>
      <c r="B64" s="7"/>
      <c r="C64" s="7" t="s">
        <v>234</v>
      </c>
      <c r="D64" s="11"/>
      <c r="E64" s="11"/>
      <c r="F64" s="9">
        <v>180000</v>
      </c>
      <c r="G64" s="9">
        <v>223652.86</v>
      </c>
      <c r="H64" s="97">
        <v>190000</v>
      </c>
      <c r="I64" s="97"/>
      <c r="J64" s="97"/>
    </row>
    <row r="65" spans="1:10">
      <c r="A65" s="7"/>
      <c r="B65" s="7"/>
      <c r="C65" s="7" t="s">
        <v>208</v>
      </c>
      <c r="D65" s="11">
        <v>0</v>
      </c>
      <c r="E65" s="11">
        <v>1005000</v>
      </c>
      <c r="F65" s="9">
        <v>0</v>
      </c>
      <c r="G65" s="9">
        <v>0</v>
      </c>
      <c r="H65" s="97">
        <v>0</v>
      </c>
      <c r="I65" s="97">
        <v>0</v>
      </c>
      <c r="J65" s="97">
        <v>0</v>
      </c>
    </row>
    <row r="66" spans="1:10">
      <c r="A66" s="7"/>
      <c r="B66" s="7"/>
      <c r="C66" s="7" t="s">
        <v>209</v>
      </c>
      <c r="D66" s="11">
        <v>0</v>
      </c>
      <c r="E66" s="11">
        <v>10018.58</v>
      </c>
      <c r="F66" s="9">
        <v>0</v>
      </c>
      <c r="G66" s="9">
        <v>2074.8200000000002</v>
      </c>
      <c r="H66" s="97">
        <v>3585</v>
      </c>
      <c r="I66" s="97">
        <v>0</v>
      </c>
      <c r="J66" s="97">
        <v>0</v>
      </c>
    </row>
    <row r="67" spans="1:10">
      <c r="A67" s="7"/>
      <c r="B67" s="7"/>
      <c r="C67" s="7" t="s">
        <v>290</v>
      </c>
      <c r="D67" s="11">
        <v>0</v>
      </c>
      <c r="E67" s="11">
        <v>190198.51</v>
      </c>
      <c r="F67" s="22">
        <v>91629.87</v>
      </c>
      <c r="G67" s="22">
        <v>104835.38</v>
      </c>
      <c r="H67" s="97">
        <v>97273</v>
      </c>
      <c r="I67" s="97">
        <v>0</v>
      </c>
      <c r="J67" s="97">
        <v>0</v>
      </c>
    </row>
    <row r="68" spans="1:10">
      <c r="A68" s="7"/>
      <c r="B68" s="7"/>
      <c r="C68" s="7" t="s">
        <v>210</v>
      </c>
      <c r="D68" s="11">
        <v>628.76</v>
      </c>
      <c r="E68" s="11">
        <v>1343.25</v>
      </c>
      <c r="F68" s="9">
        <v>0</v>
      </c>
      <c r="G68" s="9">
        <v>0</v>
      </c>
      <c r="H68" s="97">
        <v>0</v>
      </c>
      <c r="I68" s="97">
        <v>0</v>
      </c>
      <c r="J68" s="97">
        <v>0</v>
      </c>
    </row>
    <row r="69" spans="1:10" ht="16.5" thickBot="1">
      <c r="A69" s="81"/>
      <c r="B69" s="75"/>
      <c r="C69" s="82" t="s">
        <v>211</v>
      </c>
      <c r="D69" s="76">
        <v>628.76</v>
      </c>
      <c r="E69" s="76">
        <f>SUM(E63:E68)</f>
        <v>1371128.61</v>
      </c>
      <c r="F69" s="77">
        <f>SUM(F63:F68)</f>
        <v>271629.87</v>
      </c>
      <c r="G69" s="77">
        <f>SUM(G63:G68)</f>
        <v>330563.06</v>
      </c>
      <c r="H69" s="77">
        <f>SUM(H63:H68)</f>
        <v>290858</v>
      </c>
      <c r="I69" s="77">
        <v>0</v>
      </c>
      <c r="J69" s="77">
        <v>0</v>
      </c>
    </row>
    <row r="70" spans="1:10" ht="16.5" thickBot="1">
      <c r="A70" s="174" t="s">
        <v>45</v>
      </c>
      <c r="B70" s="175"/>
      <c r="C70" s="175"/>
      <c r="D70" s="79">
        <f t="shared" ref="D70:J70" si="3">SUM(D15+D27+D57+D58+D59+D62+D69)</f>
        <v>3662576.32</v>
      </c>
      <c r="E70" s="79">
        <f t="shared" si="3"/>
        <v>5312091.4800000004</v>
      </c>
      <c r="F70" s="79">
        <f t="shared" si="3"/>
        <v>3745729.7300000004</v>
      </c>
      <c r="G70" s="79">
        <f t="shared" si="3"/>
        <v>4102043.65</v>
      </c>
      <c r="H70" s="79">
        <f>SUM(H15+H27+H57+H58+H59+H62+H69)</f>
        <v>3901573</v>
      </c>
      <c r="I70" s="80">
        <f t="shared" si="3"/>
        <v>3605715</v>
      </c>
      <c r="J70" s="80">
        <f t="shared" si="3"/>
        <v>3605715</v>
      </c>
    </row>
    <row r="71" spans="1:10">
      <c r="A71" s="33"/>
      <c r="B71" s="33"/>
      <c r="C71" s="33"/>
      <c r="D71" s="33"/>
      <c r="E71" s="33"/>
      <c r="F71" s="33"/>
      <c r="G71" s="33"/>
      <c r="H71" s="33"/>
      <c r="I71" s="33"/>
      <c r="J71" s="33"/>
    </row>
    <row r="72" spans="1:10" ht="8.25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</row>
    <row r="73" spans="1:10">
      <c r="A73" s="3" t="s">
        <v>46</v>
      </c>
      <c r="B73" s="1"/>
      <c r="C73" s="2"/>
      <c r="D73" s="1"/>
      <c r="E73" s="91"/>
      <c r="F73" s="95" t="s">
        <v>238</v>
      </c>
      <c r="G73" s="95" t="s">
        <v>296</v>
      </c>
      <c r="H73" s="182" t="s">
        <v>237</v>
      </c>
      <c r="I73" s="183"/>
      <c r="J73" s="184"/>
    </row>
    <row r="74" spans="1:10">
      <c r="A74" s="35" t="s">
        <v>331</v>
      </c>
      <c r="B74" s="35" t="s">
        <v>332</v>
      </c>
      <c r="C74" s="35" t="s">
        <v>2</v>
      </c>
      <c r="D74" s="36" t="s">
        <v>3</v>
      </c>
      <c r="E74" s="36" t="s">
        <v>249</v>
      </c>
      <c r="F74" s="87">
        <v>2016</v>
      </c>
      <c r="G74" s="87">
        <v>2016</v>
      </c>
      <c r="H74" s="87">
        <v>2017</v>
      </c>
      <c r="I74" s="87">
        <v>2018</v>
      </c>
      <c r="J74" s="87">
        <v>2019</v>
      </c>
    </row>
    <row r="75" spans="1:10">
      <c r="A75" s="133" t="s">
        <v>311</v>
      </c>
      <c r="B75" s="7">
        <v>640</v>
      </c>
      <c r="C75" s="7" t="s">
        <v>47</v>
      </c>
      <c r="D75" s="11">
        <v>748.35</v>
      </c>
      <c r="E75" s="11">
        <v>3093.6</v>
      </c>
      <c r="F75" s="9">
        <v>787.9</v>
      </c>
      <c r="G75" s="9">
        <v>787.9</v>
      </c>
      <c r="H75" s="118">
        <v>788</v>
      </c>
      <c r="I75" s="118">
        <v>788</v>
      </c>
      <c r="J75" s="118">
        <v>788</v>
      </c>
    </row>
    <row r="76" spans="1:10">
      <c r="A76" s="133" t="s">
        <v>312</v>
      </c>
      <c r="B76" s="7">
        <v>630</v>
      </c>
      <c r="C76" s="7" t="s">
        <v>48</v>
      </c>
      <c r="D76" s="11">
        <v>3060</v>
      </c>
      <c r="E76" s="11">
        <v>3060</v>
      </c>
      <c r="F76" s="9">
        <v>3060</v>
      </c>
      <c r="G76" s="9">
        <v>3060</v>
      </c>
      <c r="H76" s="118">
        <v>3060</v>
      </c>
      <c r="I76" s="118">
        <v>3060</v>
      </c>
      <c r="J76" s="118">
        <v>3060</v>
      </c>
    </row>
    <row r="77" spans="1:10">
      <c r="A77" s="200" t="s">
        <v>334</v>
      </c>
      <c r="B77" s="201"/>
      <c r="C77" s="30" t="s">
        <v>49</v>
      </c>
      <c r="D77" s="30">
        <v>3808.35</v>
      </c>
      <c r="E77" s="38">
        <f t="shared" ref="E77:J77" si="4">SUM(E75:E76)</f>
        <v>6153.6</v>
      </c>
      <c r="F77" s="32">
        <f t="shared" si="4"/>
        <v>3847.9</v>
      </c>
      <c r="G77" s="32">
        <f t="shared" si="4"/>
        <v>3847.9</v>
      </c>
      <c r="H77" s="32">
        <f>SUM(H75:H76)</f>
        <v>3848</v>
      </c>
      <c r="I77" s="31">
        <f t="shared" si="4"/>
        <v>3848</v>
      </c>
      <c r="J77" s="31">
        <f t="shared" si="4"/>
        <v>3848</v>
      </c>
    </row>
    <row r="78" spans="1:10">
      <c r="A78" s="133" t="s">
        <v>313</v>
      </c>
      <c r="B78" s="7" t="s">
        <v>252</v>
      </c>
      <c r="C78" s="7" t="s">
        <v>50</v>
      </c>
      <c r="D78" s="11">
        <v>3234.94</v>
      </c>
      <c r="E78" s="11">
        <v>3985.79</v>
      </c>
      <c r="F78" s="9">
        <v>4720</v>
      </c>
      <c r="G78" s="9">
        <v>2360</v>
      </c>
      <c r="H78" s="118">
        <v>4720</v>
      </c>
      <c r="I78" s="118">
        <v>4450</v>
      </c>
      <c r="J78" s="118">
        <v>4450</v>
      </c>
    </row>
    <row r="79" spans="1:10">
      <c r="A79" s="133" t="s">
        <v>313</v>
      </c>
      <c r="B79" s="7">
        <v>610</v>
      </c>
      <c r="C79" s="7" t="s">
        <v>253</v>
      </c>
      <c r="D79" s="11">
        <v>1200</v>
      </c>
      <c r="E79" s="11">
        <v>1226.82</v>
      </c>
      <c r="F79" s="9">
        <v>1716</v>
      </c>
      <c r="G79" s="9">
        <v>1716</v>
      </c>
      <c r="H79" s="118">
        <v>1850</v>
      </c>
      <c r="I79" s="118">
        <v>1850</v>
      </c>
      <c r="J79" s="118">
        <v>1850</v>
      </c>
    </row>
    <row r="80" spans="1:10">
      <c r="A80" s="133" t="s">
        <v>313</v>
      </c>
      <c r="B80" s="7">
        <v>620</v>
      </c>
      <c r="C80" s="7" t="s">
        <v>52</v>
      </c>
      <c r="D80" s="11">
        <v>419.4</v>
      </c>
      <c r="E80" s="11">
        <v>428.58</v>
      </c>
      <c r="F80" s="9">
        <v>600</v>
      </c>
      <c r="G80" s="9">
        <v>600</v>
      </c>
      <c r="H80" s="118">
        <v>655</v>
      </c>
      <c r="I80" s="118">
        <v>655</v>
      </c>
      <c r="J80" s="118">
        <v>655</v>
      </c>
    </row>
    <row r="81" spans="1:10">
      <c r="A81" s="133" t="s">
        <v>313</v>
      </c>
      <c r="B81" s="7">
        <v>630</v>
      </c>
      <c r="C81" s="7" t="s">
        <v>51</v>
      </c>
      <c r="D81" s="11">
        <v>120.43</v>
      </c>
      <c r="E81" s="11">
        <v>283.56</v>
      </c>
      <c r="F81" s="9">
        <v>300</v>
      </c>
      <c r="G81" s="9">
        <v>300</v>
      </c>
      <c r="H81" s="118">
        <v>300</v>
      </c>
      <c r="I81" s="118">
        <v>300</v>
      </c>
      <c r="J81" s="118">
        <v>300</v>
      </c>
    </row>
    <row r="82" spans="1:10">
      <c r="A82" s="133" t="s">
        <v>313</v>
      </c>
      <c r="B82" s="7">
        <v>630</v>
      </c>
      <c r="C82" s="7" t="s">
        <v>232</v>
      </c>
      <c r="D82" s="11">
        <v>0</v>
      </c>
      <c r="E82" s="11">
        <v>0</v>
      </c>
      <c r="F82" s="9">
        <v>1000</v>
      </c>
      <c r="G82" s="9">
        <v>0</v>
      </c>
      <c r="H82" s="118">
        <v>1000</v>
      </c>
      <c r="I82" s="118">
        <v>0</v>
      </c>
      <c r="J82" s="118">
        <v>0</v>
      </c>
    </row>
    <row r="83" spans="1:10">
      <c r="A83" s="202" t="s">
        <v>335</v>
      </c>
      <c r="B83" s="203"/>
      <c r="C83" s="39" t="s">
        <v>53</v>
      </c>
      <c r="D83" s="40">
        <v>4974.7699999999986</v>
      </c>
      <c r="E83" s="40">
        <f t="shared" ref="E83:J83" si="5">SUM(E78:E82)</f>
        <v>5924.75</v>
      </c>
      <c r="F83" s="41">
        <f t="shared" si="5"/>
        <v>8336</v>
      </c>
      <c r="G83" s="41">
        <f t="shared" si="5"/>
        <v>4976</v>
      </c>
      <c r="H83" s="41">
        <f>SUM(H78:H82)</f>
        <v>8525</v>
      </c>
      <c r="I83" s="41">
        <f t="shared" si="5"/>
        <v>7255</v>
      </c>
      <c r="J83" s="41">
        <f t="shared" si="5"/>
        <v>7255</v>
      </c>
    </row>
    <row r="84" spans="1:10" s="96" customFormat="1">
      <c r="A84" s="133" t="s">
        <v>314</v>
      </c>
      <c r="B84" s="7">
        <v>620</v>
      </c>
      <c r="C84" s="7" t="s">
        <v>56</v>
      </c>
      <c r="D84" s="11">
        <v>178.66</v>
      </c>
      <c r="E84" s="11">
        <v>203.01</v>
      </c>
      <c r="F84" s="9">
        <v>210</v>
      </c>
      <c r="G84" s="9">
        <v>210</v>
      </c>
      <c r="H84" s="118">
        <v>205</v>
      </c>
      <c r="I84" s="118">
        <v>205</v>
      </c>
      <c r="J84" s="118">
        <v>205</v>
      </c>
    </row>
    <row r="85" spans="1:10">
      <c r="A85" s="133" t="s">
        <v>314</v>
      </c>
      <c r="B85" s="7">
        <v>633006</v>
      </c>
      <c r="C85" s="7" t="s">
        <v>54</v>
      </c>
      <c r="D85" s="11">
        <v>0</v>
      </c>
      <c r="E85" s="11">
        <v>20.170000000000002</v>
      </c>
      <c r="F85" s="9">
        <v>30</v>
      </c>
      <c r="G85" s="9">
        <v>30</v>
      </c>
      <c r="H85" s="118">
        <v>30</v>
      </c>
      <c r="I85" s="118">
        <v>30</v>
      </c>
      <c r="J85" s="118">
        <v>30</v>
      </c>
    </row>
    <row r="86" spans="1:10">
      <c r="A86" s="133" t="s">
        <v>314</v>
      </c>
      <c r="B86" s="7">
        <v>637027</v>
      </c>
      <c r="C86" s="7" t="s">
        <v>55</v>
      </c>
      <c r="D86" s="11">
        <v>550</v>
      </c>
      <c r="E86" s="11">
        <v>625</v>
      </c>
      <c r="F86" s="9">
        <v>625</v>
      </c>
      <c r="G86" s="9">
        <v>625</v>
      </c>
      <c r="H86" s="118">
        <v>625</v>
      </c>
      <c r="I86" s="118">
        <v>625</v>
      </c>
      <c r="J86" s="118">
        <v>625</v>
      </c>
    </row>
    <row r="87" spans="1:10">
      <c r="A87" s="158" t="s">
        <v>336</v>
      </c>
      <c r="B87" s="159"/>
      <c r="C87" s="39" t="s">
        <v>57</v>
      </c>
      <c r="D87" s="40">
        <v>728.66</v>
      </c>
      <c r="E87" s="40">
        <f>SUM(E84:E86)</f>
        <v>848.18000000000006</v>
      </c>
      <c r="F87" s="41">
        <f>SUM(F85:F86)</f>
        <v>655</v>
      </c>
      <c r="G87" s="41">
        <f>SUM(G84:G86)</f>
        <v>865</v>
      </c>
      <c r="H87" s="41">
        <f>SUM(H84:H86)</f>
        <v>860</v>
      </c>
      <c r="I87" s="41">
        <f>SUM(I84:I86)</f>
        <v>860</v>
      </c>
      <c r="J87" s="41">
        <f>SUM(J84:J86)</f>
        <v>860</v>
      </c>
    </row>
    <row r="88" spans="1:10" s="59" customFormat="1">
      <c r="A88" s="143" t="s">
        <v>314</v>
      </c>
      <c r="B88" s="7">
        <v>633009</v>
      </c>
      <c r="C88" s="7" t="s">
        <v>58</v>
      </c>
      <c r="D88" s="11">
        <v>835.6</v>
      </c>
      <c r="E88" s="11">
        <v>1845.42</v>
      </c>
      <c r="F88" s="9">
        <v>0</v>
      </c>
      <c r="G88" s="9">
        <v>0</v>
      </c>
      <c r="H88" s="118">
        <v>500</v>
      </c>
      <c r="I88" s="118">
        <v>0</v>
      </c>
      <c r="J88" s="118">
        <v>0</v>
      </c>
    </row>
    <row r="89" spans="1:10" s="34" customFormat="1" ht="12.75">
      <c r="A89" s="133" t="s">
        <v>314</v>
      </c>
      <c r="B89" s="25">
        <v>635</v>
      </c>
      <c r="C89" s="25" t="s">
        <v>285</v>
      </c>
      <c r="D89" s="10">
        <v>0</v>
      </c>
      <c r="E89" s="10">
        <v>0</v>
      </c>
      <c r="F89" s="10">
        <v>0</v>
      </c>
      <c r="G89" s="10">
        <v>0</v>
      </c>
      <c r="H89" s="117">
        <v>0</v>
      </c>
      <c r="I89" s="117">
        <v>0</v>
      </c>
      <c r="J89" s="117">
        <v>0</v>
      </c>
    </row>
    <row r="90" spans="1:10">
      <c r="A90" s="158" t="s">
        <v>337</v>
      </c>
      <c r="B90" s="159"/>
      <c r="C90" s="39" t="s">
        <v>59</v>
      </c>
      <c r="D90" s="40">
        <v>835.6</v>
      </c>
      <c r="E90" s="40">
        <f>SUM(E88)</f>
        <v>1845.42</v>
      </c>
      <c r="F90" s="41">
        <f>SUM(F88:F88)</f>
        <v>0</v>
      </c>
      <c r="G90" s="41">
        <v>0</v>
      </c>
      <c r="H90" s="41">
        <f>SUM(H88:H89)</f>
        <v>500</v>
      </c>
      <c r="I90" s="41">
        <f>SUM(I88:I88)</f>
        <v>0</v>
      </c>
      <c r="J90" s="41">
        <f>SUM(J88:J88)</f>
        <v>0</v>
      </c>
    </row>
    <row r="91" spans="1:10">
      <c r="A91" s="154" t="s">
        <v>338</v>
      </c>
      <c r="B91" s="155"/>
      <c r="C91" s="30" t="s">
        <v>60</v>
      </c>
      <c r="D91" s="38">
        <v>6539.0299999999988</v>
      </c>
      <c r="E91" s="38">
        <f t="shared" ref="E91:J91" si="6">SUM(E83+E87+E90)</f>
        <v>8618.35</v>
      </c>
      <c r="F91" s="32">
        <f t="shared" si="6"/>
        <v>8991</v>
      </c>
      <c r="G91" s="32">
        <f t="shared" si="6"/>
        <v>5841</v>
      </c>
      <c r="H91" s="32">
        <f>SUM(H83+H87+H90)</f>
        <v>9885</v>
      </c>
      <c r="I91" s="32">
        <f t="shared" si="6"/>
        <v>8115</v>
      </c>
      <c r="J91" s="32">
        <f t="shared" si="6"/>
        <v>8115</v>
      </c>
    </row>
    <row r="92" spans="1:10">
      <c r="A92" s="133" t="s">
        <v>313</v>
      </c>
      <c r="B92" s="7">
        <v>630</v>
      </c>
      <c r="C92" s="7" t="s">
        <v>61</v>
      </c>
      <c r="D92" s="8">
        <v>3187.09</v>
      </c>
      <c r="E92" s="8">
        <v>10981.96</v>
      </c>
      <c r="F92" s="9">
        <v>13080</v>
      </c>
      <c r="G92" s="9">
        <v>13080</v>
      </c>
      <c r="H92" s="118">
        <v>16800</v>
      </c>
      <c r="I92" s="118">
        <v>16800</v>
      </c>
      <c r="J92" s="118">
        <v>16800</v>
      </c>
    </row>
    <row r="93" spans="1:10">
      <c r="A93" s="133" t="s">
        <v>313</v>
      </c>
      <c r="B93" s="7">
        <v>620</v>
      </c>
      <c r="C93" s="7" t="s">
        <v>62</v>
      </c>
      <c r="D93" s="8"/>
      <c r="E93" s="8">
        <v>3589.74</v>
      </c>
      <c r="F93" s="9">
        <v>4250</v>
      </c>
      <c r="G93" s="9">
        <v>4250</v>
      </c>
      <c r="H93" s="118">
        <v>5460</v>
      </c>
      <c r="I93" s="118">
        <v>5460</v>
      </c>
      <c r="J93" s="118">
        <v>5460</v>
      </c>
    </row>
    <row r="94" spans="1:10">
      <c r="A94" s="133" t="s">
        <v>313</v>
      </c>
      <c r="B94" s="7" t="s">
        <v>269</v>
      </c>
      <c r="C94" s="7" t="s">
        <v>270</v>
      </c>
      <c r="D94" s="8">
        <v>0</v>
      </c>
      <c r="E94" s="8">
        <v>0</v>
      </c>
      <c r="F94" s="9">
        <v>0</v>
      </c>
      <c r="G94" s="9">
        <v>6926.02</v>
      </c>
      <c r="H94" s="118">
        <v>0</v>
      </c>
      <c r="I94" s="118">
        <v>0</v>
      </c>
      <c r="J94" s="118">
        <v>0</v>
      </c>
    </row>
    <row r="95" spans="1:10">
      <c r="A95" s="158" t="s">
        <v>339</v>
      </c>
      <c r="B95" s="159"/>
      <c r="C95" s="39" t="s">
        <v>63</v>
      </c>
      <c r="D95" s="39">
        <v>3187.09</v>
      </c>
      <c r="E95" s="39">
        <f>SUM(E92:E93)</f>
        <v>14571.699999999999</v>
      </c>
      <c r="F95" s="41">
        <f>SUM(F92:F94)</f>
        <v>17330</v>
      </c>
      <c r="G95" s="41">
        <f>SUM(G92:G94)</f>
        <v>24256.02</v>
      </c>
      <c r="H95" s="41">
        <f>SUM(H92:H94)</f>
        <v>22260</v>
      </c>
      <c r="I95" s="41">
        <f>SUM(I92:I93)</f>
        <v>22260</v>
      </c>
      <c r="J95" s="41">
        <f>SUM(J92:J93)</f>
        <v>22260</v>
      </c>
    </row>
    <row r="96" spans="1:10">
      <c r="A96" s="133" t="s">
        <v>315</v>
      </c>
      <c r="B96" s="7">
        <v>637001</v>
      </c>
      <c r="C96" s="7" t="s">
        <v>64</v>
      </c>
      <c r="D96" s="11">
        <v>614.5</v>
      </c>
      <c r="E96" s="11">
        <v>689.4</v>
      </c>
      <c r="F96" s="9">
        <v>650</v>
      </c>
      <c r="G96" s="9">
        <v>650</v>
      </c>
      <c r="H96" s="118">
        <v>650</v>
      </c>
      <c r="I96" s="118">
        <v>650</v>
      </c>
      <c r="J96" s="118">
        <v>650</v>
      </c>
    </row>
    <row r="97" spans="1:10">
      <c r="A97" s="133" t="s">
        <v>313</v>
      </c>
      <c r="B97" s="7">
        <v>631001</v>
      </c>
      <c r="C97" s="7" t="s">
        <v>65</v>
      </c>
      <c r="D97" s="8">
        <v>81.680000000000007</v>
      </c>
      <c r="E97" s="8">
        <v>355.1</v>
      </c>
      <c r="F97" s="9">
        <v>400</v>
      </c>
      <c r="G97" s="9">
        <v>400</v>
      </c>
      <c r="H97" s="118">
        <v>550</v>
      </c>
      <c r="I97" s="118">
        <v>550</v>
      </c>
      <c r="J97" s="118">
        <v>550</v>
      </c>
    </row>
    <row r="98" spans="1:10">
      <c r="A98" s="158" t="s">
        <v>340</v>
      </c>
      <c r="B98" s="159"/>
      <c r="C98" s="39" t="s">
        <v>66</v>
      </c>
      <c r="D98" s="39">
        <v>696.18000000000006</v>
      </c>
      <c r="E98" s="40">
        <f t="shared" ref="E98:J98" si="7">SUM(E96:E97)</f>
        <v>1044.5</v>
      </c>
      <c r="F98" s="41">
        <f t="shared" si="7"/>
        <v>1050</v>
      </c>
      <c r="G98" s="41">
        <f t="shared" si="7"/>
        <v>1050</v>
      </c>
      <c r="H98" s="41">
        <f>SUM(H96:H97)</f>
        <v>1200</v>
      </c>
      <c r="I98" s="41">
        <f t="shared" si="7"/>
        <v>1200</v>
      </c>
      <c r="J98" s="41">
        <f t="shared" si="7"/>
        <v>1200</v>
      </c>
    </row>
    <row r="99" spans="1:10">
      <c r="A99" s="154" t="s">
        <v>341</v>
      </c>
      <c r="B99" s="155"/>
      <c r="C99" s="30" t="s">
        <v>67</v>
      </c>
      <c r="D99" s="30">
        <v>3883.2700000000004</v>
      </c>
      <c r="E99" s="38">
        <f t="shared" ref="E99:J99" si="8">SUM(E95+E98)</f>
        <v>15616.199999999999</v>
      </c>
      <c r="F99" s="32">
        <f t="shared" si="8"/>
        <v>18380</v>
      </c>
      <c r="G99" s="32">
        <f t="shared" si="8"/>
        <v>25306.02</v>
      </c>
      <c r="H99" s="32">
        <f>SUM(H95+H98)</f>
        <v>23460</v>
      </c>
      <c r="I99" s="32">
        <f t="shared" si="8"/>
        <v>23460</v>
      </c>
      <c r="J99" s="32">
        <f t="shared" si="8"/>
        <v>23460</v>
      </c>
    </row>
    <row r="100" spans="1:10" s="62" customFormat="1">
      <c r="A100" s="136" t="s">
        <v>313</v>
      </c>
      <c r="B100" s="136" t="s">
        <v>367</v>
      </c>
      <c r="C100" s="20" t="s">
        <v>370</v>
      </c>
      <c r="D100" s="20">
        <v>0</v>
      </c>
      <c r="E100" s="21">
        <v>0</v>
      </c>
      <c r="F100" s="22">
        <v>0</v>
      </c>
      <c r="G100" s="22">
        <v>0</v>
      </c>
      <c r="H100" s="118">
        <v>200</v>
      </c>
      <c r="I100" s="118">
        <v>0</v>
      </c>
      <c r="J100" s="118">
        <v>0</v>
      </c>
    </row>
    <row r="101" spans="1:10" s="62" customFormat="1">
      <c r="A101" s="136" t="s">
        <v>313</v>
      </c>
      <c r="B101" s="136" t="s">
        <v>368</v>
      </c>
      <c r="C101" s="20" t="s">
        <v>369</v>
      </c>
      <c r="D101" s="20">
        <v>0</v>
      </c>
      <c r="E101" s="21">
        <v>0</v>
      </c>
      <c r="F101" s="22">
        <v>0</v>
      </c>
      <c r="G101" s="22">
        <v>0</v>
      </c>
      <c r="H101" s="118">
        <v>5000</v>
      </c>
      <c r="I101" s="118">
        <v>0</v>
      </c>
      <c r="J101" s="118">
        <v>0</v>
      </c>
    </row>
    <row r="102" spans="1:10" s="62" customFormat="1">
      <c r="A102" s="136" t="s">
        <v>313</v>
      </c>
      <c r="B102" s="136" t="s">
        <v>371</v>
      </c>
      <c r="C102" s="20" t="s">
        <v>372</v>
      </c>
      <c r="D102" s="20">
        <v>0</v>
      </c>
      <c r="E102" s="21">
        <v>0</v>
      </c>
      <c r="F102" s="22">
        <v>0</v>
      </c>
      <c r="G102" s="22">
        <v>0</v>
      </c>
      <c r="H102" s="118">
        <v>1750</v>
      </c>
      <c r="I102" s="118">
        <v>0</v>
      </c>
      <c r="J102" s="118">
        <v>0</v>
      </c>
    </row>
    <row r="103" spans="1:10">
      <c r="A103" s="133" t="s">
        <v>316</v>
      </c>
      <c r="B103" s="115" t="s">
        <v>291</v>
      </c>
      <c r="C103" s="7" t="s">
        <v>68</v>
      </c>
      <c r="D103" s="8">
        <v>7657.45</v>
      </c>
      <c r="E103" s="8">
        <v>7831.42</v>
      </c>
      <c r="F103" s="37">
        <v>7831.42</v>
      </c>
      <c r="G103" s="9">
        <v>8031.4</v>
      </c>
      <c r="H103" s="118">
        <v>8031</v>
      </c>
      <c r="I103" s="118">
        <v>8031</v>
      </c>
      <c r="J103" s="118">
        <v>8031</v>
      </c>
    </row>
    <row r="104" spans="1:10">
      <c r="A104" s="133" t="s">
        <v>313</v>
      </c>
      <c r="B104" s="115" t="s">
        <v>291</v>
      </c>
      <c r="C104" s="7" t="s">
        <v>69</v>
      </c>
      <c r="D104" s="8">
        <v>21375.02</v>
      </c>
      <c r="E104" s="8">
        <v>23000.02</v>
      </c>
      <c r="F104" s="9">
        <v>21375</v>
      </c>
      <c r="G104" s="9">
        <v>41393.72</v>
      </c>
      <c r="H104" s="118">
        <v>68000</v>
      </c>
      <c r="I104" s="118">
        <v>68000</v>
      </c>
      <c r="J104" s="118">
        <v>68000</v>
      </c>
    </row>
    <row r="105" spans="1:10">
      <c r="A105" s="135" t="s">
        <v>317</v>
      </c>
      <c r="B105" s="7" t="s">
        <v>269</v>
      </c>
      <c r="C105" s="42" t="s">
        <v>70</v>
      </c>
      <c r="D105" s="18">
        <v>9222.9699999999993</v>
      </c>
      <c r="E105" s="18">
        <v>1565.21</v>
      </c>
      <c r="F105" s="9">
        <v>0</v>
      </c>
      <c r="G105" s="9">
        <v>2550.21</v>
      </c>
      <c r="H105" s="118">
        <v>0</v>
      </c>
      <c r="I105" s="118">
        <v>0</v>
      </c>
      <c r="J105" s="118">
        <v>0</v>
      </c>
    </row>
    <row r="106" spans="1:10">
      <c r="A106" s="154" t="s">
        <v>342</v>
      </c>
      <c r="B106" s="155"/>
      <c r="C106" s="30" t="s">
        <v>71</v>
      </c>
      <c r="D106" s="30">
        <v>38255.440000000002</v>
      </c>
      <c r="E106" s="30">
        <f t="shared" ref="E106:G106" si="9">SUM(E103:E105)</f>
        <v>32396.65</v>
      </c>
      <c r="F106" s="31">
        <f t="shared" si="9"/>
        <v>29206.42</v>
      </c>
      <c r="G106" s="32">
        <f t="shared" si="9"/>
        <v>51975.33</v>
      </c>
      <c r="H106" s="32">
        <f>SUM(H100:H105)</f>
        <v>82981</v>
      </c>
      <c r="I106" s="32">
        <f>SUM(I100:I105)</f>
        <v>76031</v>
      </c>
      <c r="J106" s="32">
        <f>SUM(J100:J105)</f>
        <v>76031</v>
      </c>
    </row>
    <row r="107" spans="1:10" s="62" customFormat="1">
      <c r="A107" s="136" t="s">
        <v>318</v>
      </c>
      <c r="B107" s="20">
        <v>633005</v>
      </c>
      <c r="C107" s="20" t="s">
        <v>271</v>
      </c>
      <c r="D107" s="21">
        <v>0</v>
      </c>
      <c r="E107" s="21">
        <v>0</v>
      </c>
      <c r="F107" s="22">
        <v>0</v>
      </c>
      <c r="G107" s="22">
        <v>2000</v>
      </c>
      <c r="H107" s="118">
        <v>2000</v>
      </c>
      <c r="I107" s="118">
        <v>0</v>
      </c>
      <c r="J107" s="118">
        <v>0</v>
      </c>
    </row>
    <row r="108" spans="1:10">
      <c r="A108" s="137" t="s">
        <v>318</v>
      </c>
      <c r="B108" s="23">
        <v>633006</v>
      </c>
      <c r="C108" s="23" t="s">
        <v>72</v>
      </c>
      <c r="D108" s="8">
        <v>8.16</v>
      </c>
      <c r="E108" s="11">
        <v>0</v>
      </c>
      <c r="F108" s="9">
        <v>10</v>
      </c>
      <c r="G108" s="9">
        <v>10</v>
      </c>
      <c r="H108" s="118">
        <v>10</v>
      </c>
      <c r="I108" s="118">
        <v>10</v>
      </c>
      <c r="J108" s="118">
        <v>10</v>
      </c>
    </row>
    <row r="109" spans="1:10">
      <c r="A109" s="133" t="s">
        <v>318</v>
      </c>
      <c r="B109" s="43">
        <v>635.63400000000001</v>
      </c>
      <c r="C109" s="7" t="s">
        <v>73</v>
      </c>
      <c r="D109" s="11">
        <v>0</v>
      </c>
      <c r="E109" s="11">
        <v>0</v>
      </c>
      <c r="F109" s="9">
        <v>300</v>
      </c>
      <c r="G109" s="9">
        <v>300</v>
      </c>
      <c r="H109" s="118">
        <v>300</v>
      </c>
      <c r="I109" s="118">
        <v>300</v>
      </c>
      <c r="J109" s="118">
        <v>300</v>
      </c>
    </row>
    <row r="110" spans="1:10">
      <c r="A110" s="133" t="s">
        <v>318</v>
      </c>
      <c r="B110" s="7">
        <v>634001</v>
      </c>
      <c r="C110" s="7" t="s">
        <v>74</v>
      </c>
      <c r="D110" s="11">
        <v>304.05</v>
      </c>
      <c r="E110" s="11">
        <v>372.01</v>
      </c>
      <c r="F110" s="9">
        <v>400</v>
      </c>
      <c r="G110" s="9">
        <v>400</v>
      </c>
      <c r="H110" s="118">
        <v>400</v>
      </c>
      <c r="I110" s="118">
        <v>400</v>
      </c>
      <c r="J110" s="118">
        <v>400</v>
      </c>
    </row>
    <row r="111" spans="1:10">
      <c r="A111" s="133" t="s">
        <v>318</v>
      </c>
      <c r="B111" s="7">
        <v>634003</v>
      </c>
      <c r="C111" s="7" t="s">
        <v>75</v>
      </c>
      <c r="D111" s="11">
        <v>332.55</v>
      </c>
      <c r="E111" s="11">
        <v>335.55</v>
      </c>
      <c r="F111" s="9">
        <v>400</v>
      </c>
      <c r="G111" s="9">
        <v>400</v>
      </c>
      <c r="H111" s="118">
        <v>400</v>
      </c>
      <c r="I111" s="118">
        <v>400</v>
      </c>
      <c r="J111" s="118">
        <v>400</v>
      </c>
    </row>
    <row r="112" spans="1:10">
      <c r="A112" s="133" t="s">
        <v>318</v>
      </c>
      <c r="B112" s="7">
        <v>633010</v>
      </c>
      <c r="C112" s="7" t="s">
        <v>248</v>
      </c>
      <c r="D112" s="11">
        <v>1716.34</v>
      </c>
      <c r="E112" s="11">
        <v>0</v>
      </c>
      <c r="F112" s="22">
        <v>1000</v>
      </c>
      <c r="G112" s="22">
        <v>1000</v>
      </c>
      <c r="H112" s="118">
        <v>1000</v>
      </c>
      <c r="I112" s="118">
        <v>0</v>
      </c>
      <c r="J112" s="118">
        <v>0</v>
      </c>
    </row>
    <row r="113" spans="1:10">
      <c r="A113" s="133" t="s">
        <v>318</v>
      </c>
      <c r="B113" s="44">
        <v>637</v>
      </c>
      <c r="C113" s="7" t="s">
        <v>373</v>
      </c>
      <c r="D113" s="11">
        <v>0</v>
      </c>
      <c r="E113" s="11">
        <v>289.3</v>
      </c>
      <c r="F113" s="9">
        <v>300</v>
      </c>
      <c r="G113" s="9">
        <v>300</v>
      </c>
      <c r="H113" s="118">
        <v>300</v>
      </c>
      <c r="I113" s="118">
        <v>0</v>
      </c>
      <c r="J113" s="118">
        <v>0</v>
      </c>
    </row>
    <row r="114" spans="1:10" s="1" customFormat="1">
      <c r="A114" s="137" t="s">
        <v>318</v>
      </c>
      <c r="B114" s="23">
        <v>700</v>
      </c>
      <c r="C114" s="23" t="s">
        <v>205</v>
      </c>
      <c r="D114" s="11">
        <v>0</v>
      </c>
      <c r="E114" s="11">
        <v>6490</v>
      </c>
      <c r="F114" s="9">
        <v>0</v>
      </c>
      <c r="G114" s="9">
        <v>0</v>
      </c>
      <c r="H114" s="118">
        <v>0</v>
      </c>
      <c r="I114" s="118">
        <v>0</v>
      </c>
      <c r="J114" s="118">
        <v>0</v>
      </c>
    </row>
    <row r="115" spans="1:10">
      <c r="A115" s="133" t="s">
        <v>318</v>
      </c>
      <c r="B115" s="7">
        <v>634</v>
      </c>
      <c r="C115" s="7" t="s">
        <v>77</v>
      </c>
      <c r="D115" s="11">
        <v>148</v>
      </c>
      <c r="E115" s="11">
        <v>145.5</v>
      </c>
      <c r="F115" s="9">
        <v>150</v>
      </c>
      <c r="G115" s="9">
        <v>150</v>
      </c>
      <c r="H115" s="118">
        <v>150</v>
      </c>
      <c r="I115" s="118">
        <v>150</v>
      </c>
      <c r="J115" s="118">
        <v>150</v>
      </c>
    </row>
    <row r="116" spans="1:10">
      <c r="A116" s="158" t="s">
        <v>344</v>
      </c>
      <c r="B116" s="159"/>
      <c r="C116" s="39" t="s">
        <v>78</v>
      </c>
      <c r="D116" s="40">
        <v>2509.1</v>
      </c>
      <c r="E116" s="40">
        <f>SUM(E108:E115)</f>
        <v>7632.36</v>
      </c>
      <c r="F116" s="41">
        <f>SUM(F108:F115)</f>
        <v>2560</v>
      </c>
      <c r="G116" s="41">
        <f>SUM(G107:G115)</f>
        <v>4560</v>
      </c>
      <c r="H116" s="41">
        <f>SUM(H107:H115)</f>
        <v>4560</v>
      </c>
      <c r="I116" s="41">
        <f>SUM(I108:I115)</f>
        <v>1260</v>
      </c>
      <c r="J116" s="41">
        <f>SUM(J108:J115)</f>
        <v>1260</v>
      </c>
    </row>
    <row r="117" spans="1:10">
      <c r="A117" s="138" t="s">
        <v>319</v>
      </c>
      <c r="B117" s="39"/>
      <c r="C117" s="39" t="s">
        <v>79</v>
      </c>
      <c r="D117" s="40">
        <v>250</v>
      </c>
      <c r="E117" s="40">
        <v>7778.16</v>
      </c>
      <c r="F117" s="41">
        <v>0</v>
      </c>
      <c r="G117" s="41">
        <v>2975.64</v>
      </c>
      <c r="H117" s="41">
        <v>0</v>
      </c>
      <c r="I117" s="41">
        <v>0</v>
      </c>
      <c r="J117" s="41">
        <v>0</v>
      </c>
    </row>
    <row r="118" spans="1:10">
      <c r="A118" s="154" t="s">
        <v>343</v>
      </c>
      <c r="B118" s="155"/>
      <c r="C118" s="30" t="s">
        <v>80</v>
      </c>
      <c r="D118" s="38">
        <v>2759.1</v>
      </c>
      <c r="E118" s="38">
        <f>SUM(E116:E117)</f>
        <v>15410.52</v>
      </c>
      <c r="F118" s="32">
        <f>SUM(F116+F117)</f>
        <v>2560</v>
      </c>
      <c r="G118" s="32">
        <f>SUM(G116:G117)</f>
        <v>7535.6399999999994</v>
      </c>
      <c r="H118" s="32">
        <f>SUM(H116:H117)</f>
        <v>4560</v>
      </c>
      <c r="I118" s="32">
        <f>SUM(I116+I117)</f>
        <v>1260</v>
      </c>
      <c r="J118" s="32">
        <f>SUM(J116+J117)</f>
        <v>1260</v>
      </c>
    </row>
    <row r="119" spans="1:10">
      <c r="A119" s="133" t="s">
        <v>320</v>
      </c>
      <c r="B119" s="7">
        <v>635004</v>
      </c>
      <c r="C119" s="7" t="s">
        <v>81</v>
      </c>
      <c r="D119" s="11">
        <v>73.66</v>
      </c>
      <c r="E119" s="11">
        <v>898.8</v>
      </c>
      <c r="F119" s="9">
        <v>900</v>
      </c>
      <c r="G119" s="9">
        <v>947.4</v>
      </c>
      <c r="H119" s="118">
        <v>0</v>
      </c>
      <c r="I119" s="118">
        <v>0</v>
      </c>
      <c r="J119" s="118">
        <v>0</v>
      </c>
    </row>
    <row r="120" spans="1:10">
      <c r="A120" s="139"/>
      <c r="B120" s="8">
        <v>637005</v>
      </c>
      <c r="C120" s="8" t="s">
        <v>82</v>
      </c>
      <c r="D120" s="11">
        <v>66</v>
      </c>
      <c r="E120" s="11">
        <v>0</v>
      </c>
      <c r="F120" s="9">
        <v>0</v>
      </c>
      <c r="G120" s="9">
        <v>0</v>
      </c>
      <c r="H120" s="118">
        <v>0</v>
      </c>
      <c r="I120" s="118">
        <v>0</v>
      </c>
      <c r="J120" s="118">
        <v>0</v>
      </c>
    </row>
    <row r="121" spans="1:10" s="59" customFormat="1">
      <c r="A121" s="139" t="s">
        <v>321</v>
      </c>
      <c r="B121" s="8">
        <v>721</v>
      </c>
      <c r="C121" s="8" t="s">
        <v>247</v>
      </c>
      <c r="D121" s="11">
        <v>2078.6799999999998</v>
      </c>
      <c r="E121" s="11">
        <v>0</v>
      </c>
      <c r="F121" s="22">
        <v>238500</v>
      </c>
      <c r="G121" s="22">
        <v>183500</v>
      </c>
      <c r="H121" s="112">
        <v>100000</v>
      </c>
      <c r="I121" s="112">
        <v>100000</v>
      </c>
      <c r="J121" s="112">
        <v>100000</v>
      </c>
    </row>
    <row r="122" spans="1:10" s="59" customFormat="1">
      <c r="A122" s="139" t="s">
        <v>321</v>
      </c>
      <c r="B122" s="8">
        <v>721</v>
      </c>
      <c r="C122" s="8" t="s">
        <v>246</v>
      </c>
      <c r="D122" s="11"/>
      <c r="E122" s="11">
        <v>0</v>
      </c>
      <c r="F122" s="22">
        <v>18500</v>
      </c>
      <c r="G122" s="22">
        <v>18500</v>
      </c>
      <c r="H122" s="112">
        <v>9000</v>
      </c>
      <c r="I122" s="112">
        <v>0</v>
      </c>
      <c r="J122" s="112">
        <v>0</v>
      </c>
    </row>
    <row r="123" spans="1:10">
      <c r="A123" s="139" t="s">
        <v>320</v>
      </c>
      <c r="B123" s="8">
        <v>636001</v>
      </c>
      <c r="C123" s="8" t="s">
        <v>83</v>
      </c>
      <c r="D123" s="11">
        <v>300</v>
      </c>
      <c r="E123" s="11">
        <v>300</v>
      </c>
      <c r="F123" s="9">
        <v>300</v>
      </c>
      <c r="G123" s="9">
        <v>300</v>
      </c>
      <c r="H123" s="118">
        <v>300</v>
      </c>
      <c r="I123" s="118">
        <v>300</v>
      </c>
      <c r="J123" s="118">
        <v>300</v>
      </c>
    </row>
    <row r="124" spans="1:10">
      <c r="A124" s="139" t="s">
        <v>321</v>
      </c>
      <c r="B124" s="8">
        <v>716</v>
      </c>
      <c r="C124" s="8" t="s">
        <v>84</v>
      </c>
      <c r="D124" s="11">
        <v>1943</v>
      </c>
      <c r="E124" s="11">
        <v>0</v>
      </c>
      <c r="F124" s="9">
        <v>0</v>
      </c>
      <c r="G124" s="9">
        <v>0</v>
      </c>
      <c r="H124" s="118">
        <v>0</v>
      </c>
      <c r="I124" s="118">
        <v>0</v>
      </c>
      <c r="J124" s="118">
        <v>0</v>
      </c>
    </row>
    <row r="125" spans="1:10">
      <c r="A125" s="139" t="s">
        <v>321</v>
      </c>
      <c r="B125" s="8">
        <v>716</v>
      </c>
      <c r="C125" s="8" t="s">
        <v>85</v>
      </c>
      <c r="D125" s="11">
        <v>337</v>
      </c>
      <c r="E125" s="11">
        <v>0</v>
      </c>
      <c r="F125" s="9">
        <v>0</v>
      </c>
      <c r="G125" s="9">
        <v>0</v>
      </c>
      <c r="H125" s="118">
        <v>0</v>
      </c>
      <c r="I125" s="118">
        <v>0</v>
      </c>
      <c r="J125" s="118">
        <v>0</v>
      </c>
    </row>
    <row r="126" spans="1:10">
      <c r="A126" s="140" t="s">
        <v>321</v>
      </c>
      <c r="B126" s="17">
        <v>637005</v>
      </c>
      <c r="C126" s="17" t="s">
        <v>86</v>
      </c>
      <c r="D126" s="19">
        <v>338.33</v>
      </c>
      <c r="E126" s="19">
        <v>0</v>
      </c>
      <c r="F126" s="9">
        <v>0</v>
      </c>
      <c r="G126" s="9">
        <v>0</v>
      </c>
      <c r="H126" s="118">
        <v>0</v>
      </c>
      <c r="I126" s="118">
        <v>0</v>
      </c>
      <c r="J126" s="118">
        <v>0</v>
      </c>
    </row>
    <row r="127" spans="1:10">
      <c r="A127" s="140" t="s">
        <v>321</v>
      </c>
      <c r="B127" s="17">
        <v>637005</v>
      </c>
      <c r="C127" s="17" t="s">
        <v>87</v>
      </c>
      <c r="D127" s="19">
        <v>0</v>
      </c>
      <c r="E127" s="19">
        <v>250</v>
      </c>
      <c r="F127" s="9">
        <v>0</v>
      </c>
      <c r="G127" s="9">
        <v>0</v>
      </c>
      <c r="H127" s="118">
        <v>0</v>
      </c>
      <c r="I127" s="118">
        <v>0</v>
      </c>
      <c r="J127" s="118">
        <v>0</v>
      </c>
    </row>
    <row r="128" spans="1:10">
      <c r="A128" s="140" t="s">
        <v>320</v>
      </c>
      <c r="B128" s="17">
        <v>717001</v>
      </c>
      <c r="C128" s="17" t="s">
        <v>288</v>
      </c>
      <c r="D128" s="19">
        <v>0</v>
      </c>
      <c r="E128" s="19">
        <v>0</v>
      </c>
      <c r="F128" s="9">
        <v>0</v>
      </c>
      <c r="G128" s="9">
        <v>0</v>
      </c>
      <c r="H128" s="112">
        <v>25005</v>
      </c>
      <c r="I128" s="112">
        <v>0</v>
      </c>
      <c r="J128" s="112">
        <v>0</v>
      </c>
    </row>
    <row r="129" spans="1:10">
      <c r="A129" s="140" t="s">
        <v>320</v>
      </c>
      <c r="B129" s="17">
        <v>714004</v>
      </c>
      <c r="C129" s="17" t="s">
        <v>289</v>
      </c>
      <c r="D129" s="19">
        <v>0</v>
      </c>
      <c r="E129" s="19">
        <v>0</v>
      </c>
      <c r="F129" s="9">
        <v>0</v>
      </c>
      <c r="G129" s="9">
        <v>0</v>
      </c>
      <c r="H129" s="112">
        <v>9568</v>
      </c>
      <c r="I129" s="112">
        <v>0</v>
      </c>
      <c r="J129" s="112">
        <v>0</v>
      </c>
    </row>
    <row r="130" spans="1:10">
      <c r="A130" s="140" t="s">
        <v>320</v>
      </c>
      <c r="B130" s="17"/>
      <c r="C130" s="27" t="s">
        <v>88</v>
      </c>
      <c r="D130" s="19">
        <v>0</v>
      </c>
      <c r="E130" s="19">
        <v>1212.8800000000001</v>
      </c>
      <c r="F130" s="9">
        <v>360</v>
      </c>
      <c r="G130" s="9">
        <v>360</v>
      </c>
      <c r="H130" s="118">
        <v>0</v>
      </c>
      <c r="I130" s="118">
        <v>0</v>
      </c>
      <c r="J130" s="118">
        <v>0</v>
      </c>
    </row>
    <row r="131" spans="1:10">
      <c r="A131" s="140" t="s">
        <v>320</v>
      </c>
      <c r="B131" s="17"/>
      <c r="C131" s="27" t="s">
        <v>89</v>
      </c>
      <c r="D131" s="19">
        <v>0</v>
      </c>
      <c r="E131" s="19">
        <v>3627.4</v>
      </c>
      <c r="F131" s="9">
        <v>1036.4000000000001</v>
      </c>
      <c r="G131" s="9">
        <v>1036.4000000000001</v>
      </c>
      <c r="H131" s="118">
        <v>0</v>
      </c>
      <c r="I131" s="118">
        <v>0</v>
      </c>
      <c r="J131" s="118">
        <v>0</v>
      </c>
    </row>
    <row r="132" spans="1:10">
      <c r="A132" s="158" t="s">
        <v>345</v>
      </c>
      <c r="B132" s="159"/>
      <c r="C132" s="39" t="s">
        <v>90</v>
      </c>
      <c r="D132" s="40">
        <v>5136.67</v>
      </c>
      <c r="E132" s="40">
        <f t="shared" ref="E132:J132" si="10">SUM(E119:E131)</f>
        <v>6289.08</v>
      </c>
      <c r="F132" s="41">
        <f t="shared" si="10"/>
        <v>259596.4</v>
      </c>
      <c r="G132" s="41">
        <f t="shared" si="10"/>
        <v>204643.8</v>
      </c>
      <c r="H132" s="41">
        <f>SUM(H119:H131)</f>
        <v>143873</v>
      </c>
      <c r="I132" s="41">
        <f t="shared" si="10"/>
        <v>100300</v>
      </c>
      <c r="J132" s="41">
        <f t="shared" si="10"/>
        <v>100300</v>
      </c>
    </row>
    <row r="133" spans="1:10">
      <c r="A133" s="154" t="s">
        <v>346</v>
      </c>
      <c r="B133" s="155"/>
      <c r="C133" s="30" t="s">
        <v>91</v>
      </c>
      <c r="D133" s="30">
        <v>5136.67</v>
      </c>
      <c r="E133" s="38">
        <f t="shared" ref="E133:J133" si="11">SUM(E132)</f>
        <v>6289.08</v>
      </c>
      <c r="F133" s="32">
        <f t="shared" si="11"/>
        <v>259596.4</v>
      </c>
      <c r="G133" s="32">
        <f t="shared" si="11"/>
        <v>204643.8</v>
      </c>
      <c r="H133" s="32">
        <f t="shared" si="11"/>
        <v>143873</v>
      </c>
      <c r="I133" s="32">
        <f t="shared" si="11"/>
        <v>100300</v>
      </c>
      <c r="J133" s="32">
        <f t="shared" si="11"/>
        <v>100300</v>
      </c>
    </row>
    <row r="134" spans="1:10" s="1" customFormat="1">
      <c r="A134" s="141" t="s">
        <v>322</v>
      </c>
      <c r="B134" s="24">
        <v>717001</v>
      </c>
      <c r="C134" s="24" t="s">
        <v>214</v>
      </c>
      <c r="D134" s="21">
        <v>2507</v>
      </c>
      <c r="E134" s="21">
        <v>103</v>
      </c>
      <c r="F134" s="22">
        <v>5000</v>
      </c>
      <c r="G134" s="22">
        <v>5000</v>
      </c>
      <c r="H134" s="112">
        <v>1000</v>
      </c>
      <c r="I134" s="112">
        <v>1000</v>
      </c>
      <c r="J134" s="112">
        <v>1000</v>
      </c>
    </row>
    <row r="135" spans="1:10">
      <c r="A135" s="133" t="s">
        <v>322</v>
      </c>
      <c r="B135" s="7">
        <v>717002</v>
      </c>
      <c r="C135" s="7" t="s">
        <v>92</v>
      </c>
      <c r="D135" s="11">
        <v>592706.57999999996</v>
      </c>
      <c r="E135" s="11">
        <v>1612620.71</v>
      </c>
      <c r="F135" s="9">
        <v>0</v>
      </c>
      <c r="G135" s="9">
        <v>0</v>
      </c>
      <c r="H135" s="112">
        <v>0</v>
      </c>
      <c r="I135" s="112">
        <v>0</v>
      </c>
      <c r="J135" s="112">
        <v>0</v>
      </c>
    </row>
    <row r="136" spans="1:10">
      <c r="A136" s="133" t="s">
        <v>322</v>
      </c>
      <c r="B136" s="7">
        <v>717002</v>
      </c>
      <c r="C136" s="7" t="s">
        <v>93</v>
      </c>
      <c r="D136" s="11">
        <v>0</v>
      </c>
      <c r="E136" s="11">
        <v>0</v>
      </c>
      <c r="F136" s="27">
        <v>71195.94</v>
      </c>
      <c r="G136" s="27">
        <v>73804.94</v>
      </c>
      <c r="H136" s="112">
        <v>91553</v>
      </c>
      <c r="I136" s="112">
        <v>100000</v>
      </c>
      <c r="J136" s="112">
        <v>100000</v>
      </c>
    </row>
    <row r="137" spans="1:10">
      <c r="A137" s="133" t="s">
        <v>322</v>
      </c>
      <c r="B137" s="7">
        <v>716</v>
      </c>
      <c r="C137" s="7" t="s">
        <v>235</v>
      </c>
      <c r="D137" s="11">
        <v>0</v>
      </c>
      <c r="E137" s="11">
        <v>0</v>
      </c>
      <c r="F137" s="9">
        <v>20000</v>
      </c>
      <c r="G137" s="9">
        <v>10000</v>
      </c>
      <c r="H137" s="112">
        <v>20000</v>
      </c>
      <c r="I137" s="112">
        <v>0</v>
      </c>
      <c r="J137" s="112">
        <v>0</v>
      </c>
    </row>
    <row r="138" spans="1:10">
      <c r="A138" s="133" t="s">
        <v>322</v>
      </c>
      <c r="B138" s="7">
        <v>633006</v>
      </c>
      <c r="C138" s="7" t="s">
        <v>272</v>
      </c>
      <c r="D138" s="11">
        <v>0</v>
      </c>
      <c r="E138" s="11">
        <v>0</v>
      </c>
      <c r="F138" s="9">
        <v>0</v>
      </c>
      <c r="G138" s="9">
        <v>1000</v>
      </c>
      <c r="H138" s="118">
        <v>0</v>
      </c>
      <c r="I138" s="118"/>
      <c r="J138" s="118"/>
    </row>
    <row r="139" spans="1:10">
      <c r="A139" s="133" t="s">
        <v>322</v>
      </c>
      <c r="B139" s="7">
        <v>641001</v>
      </c>
      <c r="C139" s="7" t="s">
        <v>284</v>
      </c>
      <c r="D139" s="11">
        <v>4805.0200000000004</v>
      </c>
      <c r="E139" s="11">
        <v>6765.66</v>
      </c>
      <c r="F139" s="9">
        <v>14000</v>
      </c>
      <c r="G139" s="9">
        <v>14000</v>
      </c>
      <c r="H139" s="118">
        <v>10000</v>
      </c>
      <c r="I139" s="118">
        <v>8000</v>
      </c>
      <c r="J139" s="118">
        <v>8000</v>
      </c>
    </row>
    <row r="140" spans="1:10">
      <c r="A140" s="133" t="s">
        <v>322</v>
      </c>
      <c r="B140" s="7">
        <v>641001</v>
      </c>
      <c r="C140" s="7" t="s">
        <v>295</v>
      </c>
      <c r="D140" s="11">
        <v>0</v>
      </c>
      <c r="E140" s="11">
        <v>10802.83</v>
      </c>
      <c r="F140" s="9">
        <v>14000</v>
      </c>
      <c r="G140" s="9">
        <v>14000</v>
      </c>
      <c r="H140" s="118">
        <v>44300</v>
      </c>
      <c r="I140" s="118">
        <v>10000</v>
      </c>
      <c r="J140" s="118">
        <v>10000</v>
      </c>
    </row>
    <row r="141" spans="1:10">
      <c r="A141" s="133" t="s">
        <v>322</v>
      </c>
      <c r="B141" s="7">
        <v>717001</v>
      </c>
      <c r="C141" s="7" t="s">
        <v>94</v>
      </c>
      <c r="D141" s="11">
        <v>2509.9899999999998</v>
      </c>
      <c r="E141" s="11">
        <v>79801.94</v>
      </c>
      <c r="F141" s="9">
        <v>0</v>
      </c>
      <c r="G141" s="9">
        <v>0</v>
      </c>
      <c r="H141" s="118">
        <v>0</v>
      </c>
      <c r="I141" s="118">
        <v>0</v>
      </c>
      <c r="J141" s="118">
        <v>0</v>
      </c>
    </row>
    <row r="142" spans="1:10">
      <c r="A142" s="133" t="s">
        <v>322</v>
      </c>
      <c r="B142" s="7">
        <v>635010</v>
      </c>
      <c r="C142" s="7" t="s">
        <v>282</v>
      </c>
      <c r="D142" s="11">
        <v>0</v>
      </c>
      <c r="E142" s="11">
        <v>0</v>
      </c>
      <c r="F142" s="9">
        <v>0</v>
      </c>
      <c r="G142" s="9">
        <v>95012.2</v>
      </c>
      <c r="H142" s="118">
        <v>65000</v>
      </c>
      <c r="I142" s="118">
        <v>0</v>
      </c>
      <c r="J142" s="118">
        <v>0</v>
      </c>
    </row>
    <row r="143" spans="1:10">
      <c r="A143" s="133" t="s">
        <v>322</v>
      </c>
      <c r="B143" s="7">
        <v>716</v>
      </c>
      <c r="C143" s="7" t="s">
        <v>95</v>
      </c>
      <c r="D143" s="11">
        <v>320</v>
      </c>
      <c r="E143" s="11">
        <v>14500</v>
      </c>
      <c r="F143" s="9">
        <v>0</v>
      </c>
      <c r="G143" s="9">
        <v>0</v>
      </c>
      <c r="H143" s="118">
        <v>0</v>
      </c>
      <c r="I143" s="118">
        <v>0</v>
      </c>
      <c r="J143" s="118">
        <v>0</v>
      </c>
    </row>
    <row r="144" spans="1:10">
      <c r="A144" s="133" t="s">
        <v>322</v>
      </c>
      <c r="B144" s="7">
        <v>635006</v>
      </c>
      <c r="C144" s="7" t="s">
        <v>96</v>
      </c>
      <c r="D144" s="11">
        <v>120</v>
      </c>
      <c r="E144" s="11">
        <v>0</v>
      </c>
      <c r="F144" s="9">
        <v>0</v>
      </c>
      <c r="G144" s="9">
        <v>0</v>
      </c>
      <c r="H144" s="118">
        <v>0</v>
      </c>
      <c r="I144" s="118">
        <v>0</v>
      </c>
      <c r="J144" s="118">
        <v>0</v>
      </c>
    </row>
    <row r="145" spans="1:10">
      <c r="A145" s="133" t="s">
        <v>322</v>
      </c>
      <c r="B145" s="8">
        <v>700</v>
      </c>
      <c r="C145" s="8" t="s">
        <v>298</v>
      </c>
      <c r="D145" s="11">
        <v>0</v>
      </c>
      <c r="E145" s="11">
        <v>0</v>
      </c>
      <c r="F145" s="22">
        <v>0</v>
      </c>
      <c r="G145" s="22">
        <v>0</v>
      </c>
      <c r="H145" s="112">
        <v>25000</v>
      </c>
      <c r="I145" s="112">
        <v>0</v>
      </c>
      <c r="J145" s="112">
        <v>0</v>
      </c>
    </row>
    <row r="146" spans="1:10">
      <c r="A146" s="133" t="s">
        <v>322</v>
      </c>
      <c r="B146" s="7">
        <v>716</v>
      </c>
      <c r="C146" s="7" t="s">
        <v>374</v>
      </c>
      <c r="D146" s="11">
        <v>0</v>
      </c>
      <c r="E146" s="11">
        <v>0</v>
      </c>
      <c r="F146" s="9">
        <v>4000</v>
      </c>
      <c r="G146" s="9">
        <v>0</v>
      </c>
      <c r="H146" s="112">
        <v>4000</v>
      </c>
      <c r="I146" s="112">
        <v>0</v>
      </c>
      <c r="J146" s="112">
        <v>0</v>
      </c>
    </row>
    <row r="147" spans="1:10">
      <c r="A147" s="154" t="s">
        <v>347</v>
      </c>
      <c r="B147" s="155"/>
      <c r="C147" s="30" t="s">
        <v>97</v>
      </c>
      <c r="D147" s="38">
        <f t="shared" ref="D147:J147" si="12">SUM(D134:D146)</f>
        <v>602968.59</v>
      </c>
      <c r="E147" s="38">
        <f>SUM(E134:E146)</f>
        <v>1724594.14</v>
      </c>
      <c r="F147" s="32">
        <f t="shared" si="12"/>
        <v>128195.94</v>
      </c>
      <c r="G147" s="32">
        <f>SUM(G134:G146)</f>
        <v>212817.14</v>
      </c>
      <c r="H147" s="32">
        <f>SUM(H134:H146)</f>
        <v>260853</v>
      </c>
      <c r="I147" s="32">
        <f t="shared" si="12"/>
        <v>119000</v>
      </c>
      <c r="J147" s="32">
        <f t="shared" si="12"/>
        <v>119000</v>
      </c>
    </row>
    <row r="148" spans="1:10">
      <c r="A148" s="133"/>
      <c r="B148" s="7" t="s">
        <v>98</v>
      </c>
      <c r="C148" s="23" t="s">
        <v>255</v>
      </c>
      <c r="D148" s="11">
        <v>1169278</v>
      </c>
      <c r="E148" s="11">
        <v>1188757.48</v>
      </c>
      <c r="F148" s="9">
        <v>1252173</v>
      </c>
      <c r="G148" s="9">
        <v>1341067</v>
      </c>
      <c r="H148" s="118">
        <v>1324912</v>
      </c>
      <c r="I148" s="118">
        <v>1324912</v>
      </c>
      <c r="J148" s="118">
        <v>1324912</v>
      </c>
    </row>
    <row r="149" spans="1:10">
      <c r="A149" s="133"/>
      <c r="B149" s="7"/>
      <c r="C149" s="23" t="s">
        <v>254</v>
      </c>
      <c r="D149" s="11">
        <v>24155.31</v>
      </c>
      <c r="E149" s="11">
        <v>42991.14</v>
      </c>
      <c r="F149" s="9"/>
      <c r="G149" s="9">
        <v>80910.52</v>
      </c>
      <c r="H149" s="118">
        <v>0</v>
      </c>
      <c r="I149" s="118">
        <v>0</v>
      </c>
      <c r="J149" s="118">
        <v>0</v>
      </c>
    </row>
    <row r="150" spans="1:10">
      <c r="A150" s="133"/>
      <c r="B150" s="7"/>
      <c r="C150" s="23" t="s">
        <v>99</v>
      </c>
      <c r="D150" s="11">
        <v>22596</v>
      </c>
      <c r="E150" s="11">
        <v>23178</v>
      </c>
      <c r="F150" s="9">
        <v>23190</v>
      </c>
      <c r="G150" s="9">
        <v>23932</v>
      </c>
      <c r="H150" s="118">
        <v>23932</v>
      </c>
      <c r="I150" s="118">
        <v>23932</v>
      </c>
      <c r="J150" s="118">
        <v>23932</v>
      </c>
    </row>
    <row r="151" spans="1:10">
      <c r="A151" s="133"/>
      <c r="B151" s="7"/>
      <c r="C151" s="23" t="s">
        <v>100</v>
      </c>
      <c r="D151" s="11">
        <v>15600</v>
      </c>
      <c r="E151" s="11">
        <v>32760</v>
      </c>
      <c r="F151" s="9">
        <v>32760</v>
      </c>
      <c r="G151" s="9">
        <v>34768</v>
      </c>
      <c r="H151" s="118">
        <v>34080</v>
      </c>
      <c r="I151" s="118">
        <v>34080</v>
      </c>
      <c r="J151" s="118">
        <v>34080</v>
      </c>
    </row>
    <row r="152" spans="1:10">
      <c r="A152" s="133"/>
      <c r="B152" s="7"/>
      <c r="C152" s="23" t="s">
        <v>101</v>
      </c>
      <c r="D152" s="11">
        <v>2255</v>
      </c>
      <c r="E152" s="11">
        <v>3003</v>
      </c>
      <c r="F152" s="9">
        <v>2968</v>
      </c>
      <c r="G152" s="9">
        <v>2107</v>
      </c>
      <c r="H152" s="118">
        <v>2107</v>
      </c>
      <c r="I152" s="118">
        <v>2107</v>
      </c>
      <c r="J152" s="118">
        <v>2107</v>
      </c>
    </row>
    <row r="153" spans="1:10">
      <c r="A153" s="133"/>
      <c r="B153" s="7"/>
      <c r="C153" s="23" t="s">
        <v>30</v>
      </c>
      <c r="D153" s="11">
        <v>0</v>
      </c>
      <c r="E153" s="11">
        <v>2951.5</v>
      </c>
      <c r="F153" s="9">
        <v>0</v>
      </c>
      <c r="G153" s="9">
        <v>3981</v>
      </c>
      <c r="H153" s="118">
        <v>0</v>
      </c>
      <c r="I153" s="118">
        <v>0</v>
      </c>
      <c r="J153" s="118">
        <v>0</v>
      </c>
    </row>
    <row r="154" spans="1:10">
      <c r="A154" s="133"/>
      <c r="B154" s="7"/>
      <c r="C154" s="23" t="s">
        <v>262</v>
      </c>
      <c r="D154" s="11">
        <v>0</v>
      </c>
      <c r="E154" s="11">
        <v>0</v>
      </c>
      <c r="F154" s="9">
        <v>0</v>
      </c>
      <c r="G154" s="9">
        <v>7700</v>
      </c>
      <c r="H154" s="118">
        <v>0</v>
      </c>
      <c r="I154" s="118">
        <v>0</v>
      </c>
      <c r="J154" s="118">
        <v>0</v>
      </c>
    </row>
    <row r="155" spans="1:10">
      <c r="A155" s="133"/>
      <c r="B155" s="7"/>
      <c r="C155" s="23" t="s">
        <v>263</v>
      </c>
      <c r="D155" s="11">
        <v>0</v>
      </c>
      <c r="E155" s="11">
        <v>0</v>
      </c>
      <c r="F155" s="9">
        <v>0</v>
      </c>
      <c r="G155" s="9">
        <v>9090</v>
      </c>
      <c r="H155" s="118">
        <v>0</v>
      </c>
      <c r="I155" s="118">
        <v>0</v>
      </c>
      <c r="J155" s="118">
        <v>0</v>
      </c>
    </row>
    <row r="156" spans="1:10">
      <c r="A156" s="139"/>
      <c r="B156" s="8"/>
      <c r="C156" s="8" t="s">
        <v>28</v>
      </c>
      <c r="D156" s="11">
        <v>2032</v>
      </c>
      <c r="E156" s="11">
        <v>3051</v>
      </c>
      <c r="F156" s="9">
        <v>0</v>
      </c>
      <c r="G156" s="9">
        <v>879</v>
      </c>
      <c r="H156" s="118">
        <v>0</v>
      </c>
      <c r="I156" s="118">
        <v>0</v>
      </c>
      <c r="J156" s="118">
        <v>0</v>
      </c>
    </row>
    <row r="157" spans="1:10">
      <c r="A157" s="133"/>
      <c r="B157" s="7"/>
      <c r="C157" s="23" t="s">
        <v>102</v>
      </c>
      <c r="D157" s="11">
        <v>0</v>
      </c>
      <c r="E157" s="11">
        <v>17945.060000000001</v>
      </c>
      <c r="F157" s="9">
        <v>0</v>
      </c>
      <c r="G157" s="9">
        <v>0</v>
      </c>
      <c r="H157" s="118">
        <v>0</v>
      </c>
      <c r="I157" s="118">
        <v>0</v>
      </c>
      <c r="J157" s="118">
        <v>0</v>
      </c>
    </row>
    <row r="158" spans="1:10">
      <c r="A158" s="133"/>
      <c r="B158" s="7"/>
      <c r="C158" s="23" t="s">
        <v>103</v>
      </c>
      <c r="D158" s="11">
        <v>620794</v>
      </c>
      <c r="E158" s="11">
        <v>755548</v>
      </c>
      <c r="F158" s="9">
        <v>823746</v>
      </c>
      <c r="G158" s="9">
        <v>823589.58</v>
      </c>
      <c r="H158" s="118">
        <v>886905</v>
      </c>
      <c r="I158" s="118">
        <v>886905</v>
      </c>
      <c r="J158" s="118">
        <v>886905</v>
      </c>
    </row>
    <row r="159" spans="1:10">
      <c r="A159" s="139"/>
      <c r="B159" s="8"/>
      <c r="C159" s="8" t="s">
        <v>104</v>
      </c>
      <c r="D159" s="11">
        <v>11000</v>
      </c>
      <c r="E159" s="11">
        <v>0</v>
      </c>
      <c r="F159" s="9">
        <v>0</v>
      </c>
      <c r="G159" s="9">
        <v>0</v>
      </c>
      <c r="H159" s="118">
        <v>0</v>
      </c>
      <c r="I159" s="118">
        <v>0</v>
      </c>
      <c r="J159" s="118">
        <v>0</v>
      </c>
    </row>
    <row r="160" spans="1:10">
      <c r="A160" s="139"/>
      <c r="B160" s="8"/>
      <c r="C160" s="8" t="s">
        <v>273</v>
      </c>
      <c r="D160" s="11"/>
      <c r="E160" s="11">
        <v>1215.2</v>
      </c>
      <c r="F160" s="9">
        <v>0</v>
      </c>
      <c r="G160" s="9">
        <v>0</v>
      </c>
      <c r="H160" s="118">
        <v>0</v>
      </c>
      <c r="I160" s="118">
        <v>0</v>
      </c>
      <c r="J160" s="118">
        <v>0</v>
      </c>
    </row>
    <row r="161" spans="1:10">
      <c r="A161" s="142"/>
      <c r="B161" s="45"/>
      <c r="C161" s="42" t="s">
        <v>105</v>
      </c>
      <c r="D161" s="18">
        <v>29194.82</v>
      </c>
      <c r="E161" s="18">
        <v>29173.01</v>
      </c>
      <c r="F161" s="22">
        <v>33000</v>
      </c>
      <c r="G161" s="22">
        <v>35359</v>
      </c>
      <c r="H161" s="118">
        <v>30250</v>
      </c>
      <c r="I161" s="118">
        <v>30250</v>
      </c>
      <c r="J161" s="118">
        <v>30250</v>
      </c>
    </row>
    <row r="162" spans="1:10">
      <c r="A162" s="162"/>
      <c r="B162" s="163"/>
      <c r="C162" s="39" t="s">
        <v>106</v>
      </c>
      <c r="D162" s="40">
        <v>1896905.1300000001</v>
      </c>
      <c r="E162" s="40">
        <f t="shared" ref="E162:J162" si="13">SUM(E148:E161)</f>
        <v>2100573.3899999997</v>
      </c>
      <c r="F162" s="41">
        <f t="shared" si="13"/>
        <v>2167837</v>
      </c>
      <c r="G162" s="41">
        <f t="shared" si="13"/>
        <v>2363383.1</v>
      </c>
      <c r="H162" s="41">
        <f>SUM(H148:H161)</f>
        <v>2302186</v>
      </c>
      <c r="I162" s="41">
        <f t="shared" si="13"/>
        <v>2302186</v>
      </c>
      <c r="J162" s="41">
        <f t="shared" si="13"/>
        <v>2302186</v>
      </c>
    </row>
    <row r="163" spans="1:10">
      <c r="A163" s="133"/>
      <c r="B163" s="7" t="s">
        <v>98</v>
      </c>
      <c r="C163" s="7" t="s">
        <v>107</v>
      </c>
      <c r="D163" s="8">
        <v>15245</v>
      </c>
      <c r="E163" s="8">
        <v>11053.52</v>
      </c>
      <c r="F163" s="9">
        <v>16764</v>
      </c>
      <c r="G163" s="9">
        <v>15950</v>
      </c>
      <c r="H163" s="118">
        <v>15950</v>
      </c>
      <c r="I163" s="118">
        <v>15950</v>
      </c>
      <c r="J163" s="118">
        <v>15950</v>
      </c>
    </row>
    <row r="164" spans="1:10">
      <c r="A164" s="133"/>
      <c r="B164" s="7"/>
      <c r="C164" s="7" t="s">
        <v>256</v>
      </c>
      <c r="D164" s="8">
        <v>3644.69</v>
      </c>
      <c r="E164" s="8">
        <v>2938.86</v>
      </c>
      <c r="F164" s="9"/>
      <c r="G164" s="9">
        <v>5439.48</v>
      </c>
      <c r="H164" s="118"/>
      <c r="I164" s="118"/>
      <c r="J164" s="118"/>
    </row>
    <row r="165" spans="1:10">
      <c r="A165" s="162"/>
      <c r="B165" s="163"/>
      <c r="C165" s="39" t="s">
        <v>108</v>
      </c>
      <c r="D165" s="39">
        <v>18889.689999999999</v>
      </c>
      <c r="E165" s="39">
        <f t="shared" ref="E165:J165" si="14">SUM(E163:E164)</f>
        <v>13992.380000000001</v>
      </c>
      <c r="F165" s="41">
        <f t="shared" si="14"/>
        <v>16764</v>
      </c>
      <c r="G165" s="41">
        <f t="shared" si="14"/>
        <v>21389.48</v>
      </c>
      <c r="H165" s="41">
        <f t="shared" si="14"/>
        <v>15950</v>
      </c>
      <c r="I165" s="41">
        <f t="shared" si="14"/>
        <v>15950</v>
      </c>
      <c r="J165" s="41">
        <f t="shared" si="14"/>
        <v>15950</v>
      </c>
    </row>
    <row r="166" spans="1:10">
      <c r="A166" s="134" t="s">
        <v>324</v>
      </c>
      <c r="B166" s="39"/>
      <c r="C166" s="39" t="s">
        <v>229</v>
      </c>
      <c r="D166" s="39"/>
      <c r="E166" s="39">
        <v>60985</v>
      </c>
      <c r="F166" s="41">
        <v>0</v>
      </c>
      <c r="G166" s="41">
        <v>55000</v>
      </c>
      <c r="H166" s="41">
        <v>0</v>
      </c>
      <c r="I166" s="41">
        <v>0</v>
      </c>
      <c r="J166" s="41">
        <v>0</v>
      </c>
    </row>
    <row r="167" spans="1:10">
      <c r="A167" s="164"/>
      <c r="B167" s="165"/>
      <c r="C167" s="39" t="s">
        <v>109</v>
      </c>
      <c r="D167" s="39"/>
      <c r="E167" s="39">
        <v>102488</v>
      </c>
      <c r="F167" s="41">
        <v>0</v>
      </c>
      <c r="G167" s="41">
        <v>0</v>
      </c>
      <c r="H167" s="41">
        <v>0</v>
      </c>
      <c r="I167" s="41">
        <v>0</v>
      </c>
      <c r="J167" s="41">
        <v>0</v>
      </c>
    </row>
    <row r="168" spans="1:10">
      <c r="A168" s="166"/>
      <c r="B168" s="167"/>
      <c r="C168" s="39" t="s">
        <v>297</v>
      </c>
      <c r="D168" s="39"/>
      <c r="E168" s="39">
        <v>87710.51</v>
      </c>
      <c r="F168" s="41"/>
      <c r="G168" s="41">
        <v>0</v>
      </c>
      <c r="H168" s="41">
        <v>0</v>
      </c>
      <c r="I168" s="41">
        <v>0</v>
      </c>
      <c r="J168" s="41">
        <v>0</v>
      </c>
    </row>
    <row r="169" spans="1:10">
      <c r="A169" s="168"/>
      <c r="B169" s="169"/>
      <c r="C169" s="39" t="s">
        <v>310</v>
      </c>
      <c r="D169" s="39">
        <v>16117.98</v>
      </c>
      <c r="E169" s="39">
        <v>0</v>
      </c>
      <c r="F169" s="41">
        <v>174135.87</v>
      </c>
      <c r="G169" s="41">
        <v>132341.38</v>
      </c>
      <c r="H169" s="114">
        <v>22507</v>
      </c>
      <c r="I169" s="114">
        <v>0</v>
      </c>
      <c r="J169" s="114">
        <v>0</v>
      </c>
    </row>
    <row r="170" spans="1:10">
      <c r="A170" s="162"/>
      <c r="B170" s="163"/>
      <c r="C170" s="39" t="s">
        <v>257</v>
      </c>
      <c r="D170" s="39"/>
      <c r="E170" s="39">
        <v>7722.62</v>
      </c>
      <c r="F170" s="41">
        <v>0</v>
      </c>
      <c r="G170" s="41">
        <v>0</v>
      </c>
      <c r="H170" s="41">
        <v>0</v>
      </c>
      <c r="I170" s="41">
        <v>0</v>
      </c>
      <c r="J170" s="41">
        <v>0</v>
      </c>
    </row>
    <row r="171" spans="1:10">
      <c r="A171" s="147" t="s">
        <v>323</v>
      </c>
      <c r="B171" s="148"/>
      <c r="C171" s="39" t="s">
        <v>110</v>
      </c>
      <c r="D171" s="39">
        <v>13742</v>
      </c>
      <c r="E171" s="39">
        <v>13912</v>
      </c>
      <c r="F171" s="41">
        <v>13450</v>
      </c>
      <c r="G171" s="41">
        <v>14250.5</v>
      </c>
      <c r="H171" s="120">
        <v>13965</v>
      </c>
      <c r="I171" s="120">
        <v>13965</v>
      </c>
      <c r="J171" s="120">
        <v>13965</v>
      </c>
    </row>
    <row r="172" spans="1:10">
      <c r="A172" s="154" t="s">
        <v>348</v>
      </c>
      <c r="B172" s="155"/>
      <c r="C172" s="30" t="s">
        <v>111</v>
      </c>
      <c r="D172" s="38">
        <v>1945654.8</v>
      </c>
      <c r="E172" s="38">
        <f>SUM(E162+E165+E166+E167+E168+E169+E170+E171)</f>
        <v>2387383.8999999994</v>
      </c>
      <c r="F172" s="32">
        <f>SUM(F162+F165+F167+F168+F169+F171)</f>
        <v>2372186.87</v>
      </c>
      <c r="G172" s="32">
        <f>SUM(G162+G165+G166+G167+G168+G169+G170+G171)</f>
        <v>2586364.46</v>
      </c>
      <c r="H172" s="32">
        <f>SUM(H162+H165+H166+H167+H168+H169+H170+H171)</f>
        <v>2354608</v>
      </c>
      <c r="I172" s="32">
        <f>SUM(I162+I165+I167+I168+I169+I171)</f>
        <v>2332101</v>
      </c>
      <c r="J172" s="32">
        <f>SUM(J162+J165+J167+J168+J169+J171)</f>
        <v>2332101</v>
      </c>
    </row>
    <row r="173" spans="1:10">
      <c r="A173" s="133" t="s">
        <v>314</v>
      </c>
      <c r="B173" s="7">
        <v>633016</v>
      </c>
      <c r="C173" s="7" t="s">
        <v>112</v>
      </c>
      <c r="D173" s="8">
        <v>13711.12</v>
      </c>
      <c r="E173" s="8">
        <v>11413.87</v>
      </c>
      <c r="F173" s="9">
        <v>11000</v>
      </c>
      <c r="G173" s="9">
        <v>10360</v>
      </c>
      <c r="H173" s="118">
        <v>11000</v>
      </c>
      <c r="I173" s="118">
        <v>12000</v>
      </c>
      <c r="J173" s="118">
        <v>12000</v>
      </c>
    </row>
    <row r="174" spans="1:10">
      <c r="A174" s="133" t="s">
        <v>314</v>
      </c>
      <c r="B174" s="7">
        <v>633016</v>
      </c>
      <c r="C174" s="7" t="s">
        <v>258</v>
      </c>
      <c r="D174" s="11">
        <v>0</v>
      </c>
      <c r="E174" s="8">
        <v>1343.25</v>
      </c>
      <c r="F174" s="9">
        <v>0</v>
      </c>
      <c r="G174" s="9">
        <v>0</v>
      </c>
      <c r="H174" s="118">
        <v>0</v>
      </c>
      <c r="I174" s="118">
        <v>0</v>
      </c>
      <c r="J174" s="118">
        <v>0</v>
      </c>
    </row>
    <row r="175" spans="1:10">
      <c r="A175" s="133" t="s">
        <v>314</v>
      </c>
      <c r="B175" s="7">
        <v>633018</v>
      </c>
      <c r="C175" s="7" t="s">
        <v>113</v>
      </c>
      <c r="D175" s="11">
        <v>0</v>
      </c>
      <c r="E175" s="11">
        <v>0</v>
      </c>
      <c r="F175" s="9">
        <v>2000</v>
      </c>
      <c r="G175" s="9">
        <v>2000</v>
      </c>
      <c r="H175" s="118">
        <v>2000</v>
      </c>
      <c r="I175" s="118">
        <v>0</v>
      </c>
      <c r="J175" s="118">
        <v>0</v>
      </c>
    </row>
    <row r="176" spans="1:10">
      <c r="A176" s="139" t="s">
        <v>314</v>
      </c>
      <c r="B176" s="8">
        <v>637002</v>
      </c>
      <c r="C176" s="8" t="s">
        <v>236</v>
      </c>
      <c r="D176" s="11">
        <v>0</v>
      </c>
      <c r="E176" s="11">
        <v>9447.76</v>
      </c>
      <c r="F176" s="9">
        <v>4000</v>
      </c>
      <c r="G176" s="9">
        <v>4000</v>
      </c>
      <c r="H176" s="118">
        <v>4000</v>
      </c>
      <c r="I176" s="118">
        <v>4000</v>
      </c>
      <c r="J176" s="118">
        <v>4000</v>
      </c>
    </row>
    <row r="177" spans="1:10">
      <c r="A177" s="133" t="s">
        <v>314</v>
      </c>
      <c r="B177" s="7">
        <v>633006</v>
      </c>
      <c r="C177" s="7" t="s">
        <v>114</v>
      </c>
      <c r="D177" s="11">
        <v>0</v>
      </c>
      <c r="E177" s="11">
        <v>0</v>
      </c>
      <c r="F177" s="9">
        <v>100</v>
      </c>
      <c r="G177" s="9">
        <v>100</v>
      </c>
      <c r="H177" s="118">
        <v>100</v>
      </c>
      <c r="I177" s="118">
        <v>100</v>
      </c>
      <c r="J177" s="118">
        <v>100</v>
      </c>
    </row>
    <row r="178" spans="1:10">
      <c r="A178" s="133" t="s">
        <v>314</v>
      </c>
      <c r="B178" s="7">
        <v>633001</v>
      </c>
      <c r="C178" s="7" t="s">
        <v>115</v>
      </c>
      <c r="D178" s="11">
        <v>0</v>
      </c>
      <c r="E178" s="11">
        <v>0</v>
      </c>
      <c r="F178" s="9">
        <v>500</v>
      </c>
      <c r="G178" s="9">
        <v>500</v>
      </c>
      <c r="H178" s="118">
        <v>0</v>
      </c>
      <c r="I178" s="118">
        <v>0</v>
      </c>
      <c r="J178" s="118">
        <v>0</v>
      </c>
    </row>
    <row r="179" spans="1:10">
      <c r="A179" s="133" t="s">
        <v>314</v>
      </c>
      <c r="B179" s="7">
        <v>635004</v>
      </c>
      <c r="C179" s="7" t="s">
        <v>136</v>
      </c>
      <c r="D179" s="8">
        <v>1058.33</v>
      </c>
      <c r="E179" s="8">
        <v>5067.95</v>
      </c>
      <c r="F179" s="9">
        <v>4000</v>
      </c>
      <c r="G179" s="9">
        <v>4000</v>
      </c>
      <c r="H179" s="118">
        <v>2000</v>
      </c>
      <c r="I179" s="118">
        <v>2000</v>
      </c>
      <c r="J179" s="118">
        <v>2000</v>
      </c>
    </row>
    <row r="180" spans="1:10">
      <c r="A180" s="133" t="s">
        <v>314</v>
      </c>
      <c r="B180" s="7">
        <v>635005</v>
      </c>
      <c r="C180" s="7" t="s">
        <v>116</v>
      </c>
      <c r="D180" s="8">
        <v>290.99</v>
      </c>
      <c r="E180" s="8">
        <v>229.16</v>
      </c>
      <c r="F180" s="22">
        <v>1000</v>
      </c>
      <c r="G180" s="22">
        <v>1000</v>
      </c>
      <c r="H180" s="118">
        <v>200</v>
      </c>
      <c r="I180" s="118">
        <v>200</v>
      </c>
      <c r="J180" s="118">
        <v>200</v>
      </c>
    </row>
    <row r="181" spans="1:10">
      <c r="A181" s="158" t="s">
        <v>349</v>
      </c>
      <c r="B181" s="159"/>
      <c r="C181" s="39" t="s">
        <v>117</v>
      </c>
      <c r="D181" s="39">
        <f t="shared" ref="D181:J181" si="15">SUM(D173:D180)</f>
        <v>15060.44</v>
      </c>
      <c r="E181" s="39">
        <f t="shared" si="15"/>
        <v>27501.99</v>
      </c>
      <c r="F181" s="41">
        <f t="shared" si="15"/>
        <v>22600</v>
      </c>
      <c r="G181" s="41">
        <f t="shared" si="15"/>
        <v>21960</v>
      </c>
      <c r="H181" s="41">
        <f>SUM(H173:H180)</f>
        <v>19300</v>
      </c>
      <c r="I181" s="41">
        <f t="shared" si="15"/>
        <v>18300</v>
      </c>
      <c r="J181" s="41">
        <f t="shared" si="15"/>
        <v>18300</v>
      </c>
    </row>
    <row r="182" spans="1:10">
      <c r="A182" s="133" t="s">
        <v>314</v>
      </c>
      <c r="B182" s="7">
        <v>632001</v>
      </c>
      <c r="C182" s="7" t="s">
        <v>118</v>
      </c>
      <c r="D182" s="11">
        <v>3018</v>
      </c>
      <c r="E182" s="11">
        <v>3270</v>
      </c>
      <c r="F182" s="9">
        <v>3100</v>
      </c>
      <c r="G182" s="9">
        <v>3100</v>
      </c>
      <c r="H182" s="118">
        <v>3500</v>
      </c>
      <c r="I182" s="118">
        <v>3500</v>
      </c>
      <c r="J182" s="118">
        <v>3500</v>
      </c>
    </row>
    <row r="183" spans="1:10">
      <c r="A183" s="133" t="s">
        <v>314</v>
      </c>
      <c r="B183" s="7">
        <v>635006</v>
      </c>
      <c r="C183" s="7" t="s">
        <v>299</v>
      </c>
      <c r="D183" s="11">
        <v>121.83</v>
      </c>
      <c r="E183" s="11">
        <v>2783</v>
      </c>
      <c r="F183" s="9">
        <v>3200</v>
      </c>
      <c r="G183" s="9">
        <v>23200</v>
      </c>
      <c r="H183" s="118">
        <v>15000</v>
      </c>
      <c r="I183" s="118">
        <v>0</v>
      </c>
      <c r="J183" s="118">
        <v>0</v>
      </c>
    </row>
    <row r="184" spans="1:10">
      <c r="A184" s="133" t="s">
        <v>314</v>
      </c>
      <c r="B184" s="7">
        <v>635006</v>
      </c>
      <c r="C184" s="7" t="s">
        <v>119</v>
      </c>
      <c r="D184" s="11">
        <v>2330</v>
      </c>
      <c r="E184" s="11">
        <v>1372.8</v>
      </c>
      <c r="F184" s="9">
        <v>1372.8</v>
      </c>
      <c r="G184" s="9">
        <v>1372.8</v>
      </c>
      <c r="H184" s="118">
        <v>1373</v>
      </c>
      <c r="I184" s="118">
        <v>1373</v>
      </c>
      <c r="J184" s="118">
        <v>1373</v>
      </c>
    </row>
    <row r="185" spans="1:10">
      <c r="A185" s="158" t="s">
        <v>350</v>
      </c>
      <c r="B185" s="159"/>
      <c r="C185" s="39" t="s">
        <v>287</v>
      </c>
      <c r="D185" s="40">
        <v>5469.83</v>
      </c>
      <c r="E185" s="40">
        <f t="shared" ref="E185:J185" si="16">SUM(E182:E184)</f>
        <v>7425.8</v>
      </c>
      <c r="F185" s="46">
        <f t="shared" si="16"/>
        <v>7672.8</v>
      </c>
      <c r="G185" s="46">
        <f t="shared" si="16"/>
        <v>27672.799999999999</v>
      </c>
      <c r="H185" s="46">
        <f>SUM(H182:H184)</f>
        <v>19873</v>
      </c>
      <c r="I185" s="46">
        <f t="shared" si="16"/>
        <v>4873</v>
      </c>
      <c r="J185" s="46">
        <f t="shared" si="16"/>
        <v>4873</v>
      </c>
    </row>
    <row r="186" spans="1:10">
      <c r="A186" s="154" t="s">
        <v>351</v>
      </c>
      <c r="B186" s="155"/>
      <c r="C186" s="30" t="s">
        <v>120</v>
      </c>
      <c r="D186" s="38">
        <v>20530.269999999997</v>
      </c>
      <c r="E186" s="38">
        <f t="shared" ref="E186:J186" si="17">SUM(E181+E185)</f>
        <v>34927.79</v>
      </c>
      <c r="F186" s="32">
        <f t="shared" si="17"/>
        <v>30272.799999999999</v>
      </c>
      <c r="G186" s="32">
        <f t="shared" si="17"/>
        <v>49632.800000000003</v>
      </c>
      <c r="H186" s="32">
        <f>SUM(H181+H185)</f>
        <v>39173</v>
      </c>
      <c r="I186" s="32">
        <f t="shared" si="17"/>
        <v>23173</v>
      </c>
      <c r="J186" s="32">
        <f t="shared" si="17"/>
        <v>23173</v>
      </c>
    </row>
    <row r="187" spans="1:10">
      <c r="A187" s="133" t="s">
        <v>314</v>
      </c>
      <c r="B187" s="7">
        <v>637002</v>
      </c>
      <c r="C187" s="7" t="s">
        <v>121</v>
      </c>
      <c r="D187" s="8"/>
      <c r="E187" s="11">
        <v>586.22</v>
      </c>
      <c r="F187" s="22">
        <v>500</v>
      </c>
      <c r="G187" s="27">
        <v>500</v>
      </c>
      <c r="H187" s="118">
        <v>500</v>
      </c>
      <c r="I187" s="119"/>
      <c r="J187" s="119"/>
    </row>
    <row r="188" spans="1:10">
      <c r="A188" s="133" t="s">
        <v>314</v>
      </c>
      <c r="B188" s="7">
        <v>637002</v>
      </c>
      <c r="C188" s="7" t="s">
        <v>122</v>
      </c>
      <c r="D188" s="8"/>
      <c r="E188" s="11">
        <v>2018.4</v>
      </c>
      <c r="F188" s="22">
        <v>525</v>
      </c>
      <c r="G188" s="27">
        <v>525</v>
      </c>
      <c r="H188" s="118">
        <v>400</v>
      </c>
      <c r="I188" s="119"/>
      <c r="J188" s="119"/>
    </row>
    <row r="189" spans="1:10">
      <c r="A189" s="133" t="s">
        <v>314</v>
      </c>
      <c r="B189" s="7">
        <v>637002</v>
      </c>
      <c r="C189" s="7" t="s">
        <v>123</v>
      </c>
      <c r="D189" s="8"/>
      <c r="E189" s="11">
        <v>700</v>
      </c>
      <c r="F189" s="22">
        <v>725</v>
      </c>
      <c r="G189" s="27">
        <v>725</v>
      </c>
      <c r="H189" s="118"/>
      <c r="I189" s="119"/>
      <c r="J189" s="119"/>
    </row>
    <row r="190" spans="1:10">
      <c r="A190" s="133" t="s">
        <v>314</v>
      </c>
      <c r="B190" s="7">
        <v>637002</v>
      </c>
      <c r="C190" s="7" t="s">
        <v>124</v>
      </c>
      <c r="D190" s="8"/>
      <c r="E190" s="11">
        <v>1000</v>
      </c>
      <c r="F190" s="22">
        <v>1636</v>
      </c>
      <c r="G190" s="27">
        <v>1636</v>
      </c>
      <c r="H190" s="118">
        <v>1810</v>
      </c>
      <c r="I190" s="119"/>
      <c r="J190" s="119"/>
    </row>
    <row r="191" spans="1:10">
      <c r="A191" s="133" t="s">
        <v>326</v>
      </c>
      <c r="B191" s="7">
        <v>637002</v>
      </c>
      <c r="C191" s="7" t="s">
        <v>125</v>
      </c>
      <c r="D191" s="8"/>
      <c r="E191" s="11">
        <v>1400</v>
      </c>
      <c r="F191" s="22">
        <v>1226</v>
      </c>
      <c r="G191" s="27">
        <v>1226</v>
      </c>
      <c r="H191" s="118">
        <v>1400</v>
      </c>
      <c r="I191" s="119"/>
      <c r="J191" s="119"/>
    </row>
    <row r="192" spans="1:10">
      <c r="A192" s="133" t="s">
        <v>326</v>
      </c>
      <c r="B192" s="7">
        <v>637002</v>
      </c>
      <c r="C192" s="7" t="s">
        <v>126</v>
      </c>
      <c r="D192" s="8"/>
      <c r="E192" s="11">
        <v>484.1</v>
      </c>
      <c r="F192" s="22">
        <v>500</v>
      </c>
      <c r="G192" s="27">
        <v>500</v>
      </c>
      <c r="H192" s="118">
        <v>1000</v>
      </c>
      <c r="I192" s="119"/>
      <c r="J192" s="119"/>
    </row>
    <row r="193" spans="1:10">
      <c r="A193" s="133" t="s">
        <v>314</v>
      </c>
      <c r="B193" s="7">
        <v>637002</v>
      </c>
      <c r="C193" s="7" t="s">
        <v>244</v>
      </c>
      <c r="D193" s="8"/>
      <c r="E193" s="11">
        <v>0</v>
      </c>
      <c r="F193" s="22">
        <v>2026</v>
      </c>
      <c r="G193" s="27">
        <v>2026</v>
      </c>
      <c r="H193" s="118">
        <v>1200</v>
      </c>
      <c r="I193" s="119"/>
      <c r="J193" s="119"/>
    </row>
    <row r="194" spans="1:10">
      <c r="A194" s="133" t="s">
        <v>314</v>
      </c>
      <c r="B194" s="7">
        <v>637002</v>
      </c>
      <c r="C194" s="7" t="s">
        <v>245</v>
      </c>
      <c r="D194" s="8"/>
      <c r="E194" s="11">
        <v>0</v>
      </c>
      <c r="F194" s="22">
        <v>1726</v>
      </c>
      <c r="G194" s="27">
        <v>1726</v>
      </c>
      <c r="H194" s="118">
        <v>2800</v>
      </c>
      <c r="I194" s="119"/>
      <c r="J194" s="119"/>
    </row>
    <row r="195" spans="1:10">
      <c r="A195" s="133" t="s">
        <v>326</v>
      </c>
      <c r="B195" s="7">
        <v>642001</v>
      </c>
      <c r="C195" s="7" t="s">
        <v>127</v>
      </c>
      <c r="D195" s="8"/>
      <c r="E195" s="11">
        <v>1267</v>
      </c>
      <c r="F195" s="22">
        <v>2450</v>
      </c>
      <c r="G195" s="27">
        <v>2450</v>
      </c>
      <c r="H195" s="118">
        <v>2700</v>
      </c>
      <c r="I195" s="119"/>
      <c r="J195" s="119"/>
    </row>
    <row r="196" spans="1:10">
      <c r="A196" s="133" t="s">
        <v>314</v>
      </c>
      <c r="B196" s="7">
        <v>637002</v>
      </c>
      <c r="C196" s="7" t="s">
        <v>128</v>
      </c>
      <c r="D196" s="8"/>
      <c r="E196" s="11">
        <v>900</v>
      </c>
      <c r="F196" s="22">
        <v>926</v>
      </c>
      <c r="G196" s="27">
        <v>926</v>
      </c>
      <c r="H196" s="118">
        <v>920</v>
      </c>
      <c r="I196" s="119"/>
      <c r="J196" s="119"/>
    </row>
    <row r="197" spans="1:10">
      <c r="A197" s="133" t="s">
        <v>314</v>
      </c>
      <c r="B197" s="7">
        <v>637002</v>
      </c>
      <c r="C197" s="7" t="s">
        <v>129</v>
      </c>
      <c r="D197" s="8"/>
      <c r="E197" s="11">
        <v>900</v>
      </c>
      <c r="F197" s="22">
        <v>825</v>
      </c>
      <c r="G197" s="27">
        <v>825</v>
      </c>
      <c r="H197" s="118"/>
      <c r="I197" s="119"/>
      <c r="J197" s="119"/>
    </row>
    <row r="198" spans="1:10">
      <c r="A198" s="133" t="s">
        <v>314</v>
      </c>
      <c r="B198" s="7">
        <v>637002</v>
      </c>
      <c r="C198" s="7" t="s">
        <v>76</v>
      </c>
      <c r="D198" s="8"/>
      <c r="E198" s="11">
        <v>4714.8900000000003</v>
      </c>
      <c r="F198" s="22">
        <v>2036</v>
      </c>
      <c r="G198" s="27">
        <v>2036</v>
      </c>
      <c r="H198" s="118">
        <v>2000</v>
      </c>
      <c r="I198" s="119"/>
      <c r="J198" s="119"/>
    </row>
    <row r="199" spans="1:10">
      <c r="A199" s="133" t="s">
        <v>326</v>
      </c>
      <c r="B199" s="7">
        <v>637002</v>
      </c>
      <c r="C199" s="7" t="s">
        <v>365</v>
      </c>
      <c r="D199" s="8"/>
      <c r="E199" s="11">
        <v>0</v>
      </c>
      <c r="F199" s="22">
        <v>0</v>
      </c>
      <c r="G199" s="27">
        <v>0</v>
      </c>
      <c r="H199" s="118">
        <v>800</v>
      </c>
      <c r="I199" s="119"/>
      <c r="J199" s="119"/>
    </row>
    <row r="200" spans="1:10">
      <c r="A200" s="133" t="s">
        <v>314</v>
      </c>
      <c r="B200" s="7">
        <v>637002</v>
      </c>
      <c r="C200" s="7" t="s">
        <v>130</v>
      </c>
      <c r="D200" s="8"/>
      <c r="E200" s="11">
        <v>100</v>
      </c>
      <c r="F200" s="22">
        <v>100</v>
      </c>
      <c r="G200" s="22">
        <v>100</v>
      </c>
      <c r="H200" s="118">
        <v>100</v>
      </c>
      <c r="I200" s="119"/>
      <c r="J200" s="119"/>
    </row>
    <row r="201" spans="1:10">
      <c r="A201" s="133" t="s">
        <v>314</v>
      </c>
      <c r="B201" s="7">
        <v>637002</v>
      </c>
      <c r="C201" s="7" t="s">
        <v>366</v>
      </c>
      <c r="D201" s="8"/>
      <c r="E201" s="11"/>
      <c r="F201" s="22"/>
      <c r="G201" s="22"/>
      <c r="H201" s="118">
        <v>1112</v>
      </c>
      <c r="I201" s="119"/>
      <c r="J201" s="119"/>
    </row>
    <row r="202" spans="1:10">
      <c r="A202" s="158" t="s">
        <v>352</v>
      </c>
      <c r="B202" s="159"/>
      <c r="C202" s="39" t="s">
        <v>131</v>
      </c>
      <c r="D202" s="40">
        <v>0</v>
      </c>
      <c r="E202" s="40">
        <f>SUM(E187:E201)</f>
        <v>14070.61</v>
      </c>
      <c r="F202" s="41">
        <f>SUM(F187:F201)</f>
        <v>15201</v>
      </c>
      <c r="G202" s="41">
        <f>SUM(G187:G201)</f>
        <v>15201</v>
      </c>
      <c r="H202" s="41">
        <f>SUM(H187:H201)</f>
        <v>16742</v>
      </c>
      <c r="I202" s="41">
        <v>16742</v>
      </c>
      <c r="J202" s="41">
        <v>16742</v>
      </c>
    </row>
    <row r="203" spans="1:10">
      <c r="A203" s="143" t="s">
        <v>313</v>
      </c>
      <c r="B203" s="8">
        <v>641006</v>
      </c>
      <c r="C203" s="8" t="s">
        <v>259</v>
      </c>
      <c r="D203" s="11"/>
      <c r="E203" s="11">
        <v>0</v>
      </c>
      <c r="F203" s="22"/>
      <c r="G203" s="22">
        <v>156.41999999999999</v>
      </c>
      <c r="H203" s="118">
        <v>0</v>
      </c>
      <c r="I203" s="118">
        <v>0</v>
      </c>
      <c r="J203" s="118">
        <v>0</v>
      </c>
    </row>
    <row r="204" spans="1:10">
      <c r="A204" s="133" t="s">
        <v>313</v>
      </c>
      <c r="B204" s="7">
        <v>642002</v>
      </c>
      <c r="C204" s="7" t="s">
        <v>132</v>
      </c>
      <c r="D204" s="11">
        <v>35207.5</v>
      </c>
      <c r="E204" s="11">
        <v>34126.5</v>
      </c>
      <c r="F204" s="9">
        <v>36600</v>
      </c>
      <c r="G204" s="9">
        <v>36600</v>
      </c>
      <c r="H204" s="118">
        <v>36600</v>
      </c>
      <c r="I204" s="118">
        <v>36600</v>
      </c>
      <c r="J204" s="118">
        <v>36600</v>
      </c>
    </row>
    <row r="205" spans="1:10">
      <c r="A205" s="158" t="s">
        <v>353</v>
      </c>
      <c r="B205" s="159"/>
      <c r="C205" s="39" t="s">
        <v>133</v>
      </c>
      <c r="D205" s="40">
        <v>35207.5</v>
      </c>
      <c r="E205" s="40">
        <f t="shared" ref="E205:J205" si="18">SUM(E203:E204)</f>
        <v>34126.5</v>
      </c>
      <c r="F205" s="41">
        <f t="shared" si="18"/>
        <v>36600</v>
      </c>
      <c r="G205" s="41">
        <f t="shared" si="18"/>
        <v>36756.42</v>
      </c>
      <c r="H205" s="41">
        <f t="shared" si="18"/>
        <v>36600</v>
      </c>
      <c r="I205" s="41">
        <f t="shared" si="18"/>
        <v>36600</v>
      </c>
      <c r="J205" s="41">
        <f t="shared" si="18"/>
        <v>36600</v>
      </c>
    </row>
    <row r="206" spans="1:10">
      <c r="A206" s="154" t="s">
        <v>354</v>
      </c>
      <c r="B206" s="155"/>
      <c r="C206" s="30" t="s">
        <v>134</v>
      </c>
      <c r="D206" s="38">
        <v>35207.5</v>
      </c>
      <c r="E206" s="38">
        <f t="shared" ref="E206:J206" si="19">SUM(E202+E205)</f>
        <v>48197.11</v>
      </c>
      <c r="F206" s="32">
        <f t="shared" si="19"/>
        <v>51801</v>
      </c>
      <c r="G206" s="32">
        <f t="shared" si="19"/>
        <v>51957.42</v>
      </c>
      <c r="H206" s="32">
        <f t="shared" si="19"/>
        <v>53342</v>
      </c>
      <c r="I206" s="32">
        <f t="shared" si="19"/>
        <v>53342</v>
      </c>
      <c r="J206" s="32">
        <f t="shared" si="19"/>
        <v>53342</v>
      </c>
    </row>
    <row r="207" spans="1:10">
      <c r="A207" s="133" t="s">
        <v>325</v>
      </c>
      <c r="B207" s="7">
        <v>632001</v>
      </c>
      <c r="C207" s="7" t="s">
        <v>137</v>
      </c>
      <c r="D207" s="11">
        <v>11468</v>
      </c>
      <c r="E207" s="11">
        <v>9540.59</v>
      </c>
      <c r="F207" s="9">
        <v>10680</v>
      </c>
      <c r="G207" s="9">
        <v>10680</v>
      </c>
      <c r="H207" s="118">
        <v>10680</v>
      </c>
      <c r="I207" s="118">
        <v>10680</v>
      </c>
      <c r="J207" s="118">
        <v>10680</v>
      </c>
    </row>
    <row r="208" spans="1:10">
      <c r="A208" s="136" t="s">
        <v>325</v>
      </c>
      <c r="B208" s="20">
        <v>635</v>
      </c>
      <c r="C208" s="20" t="s">
        <v>215</v>
      </c>
      <c r="D208" s="21">
        <v>0</v>
      </c>
      <c r="E208" s="21">
        <v>0</v>
      </c>
      <c r="F208" s="9">
        <v>3000</v>
      </c>
      <c r="G208" s="9">
        <v>0</v>
      </c>
      <c r="H208" s="118">
        <v>0</v>
      </c>
      <c r="I208" s="118">
        <v>0</v>
      </c>
      <c r="J208" s="118">
        <v>0</v>
      </c>
    </row>
    <row r="209" spans="1:10">
      <c r="A209" s="145" t="s">
        <v>325</v>
      </c>
      <c r="B209" s="20">
        <v>717</v>
      </c>
      <c r="C209" s="20" t="s">
        <v>242</v>
      </c>
      <c r="D209" s="21">
        <v>0</v>
      </c>
      <c r="E209" s="21">
        <v>0</v>
      </c>
      <c r="F209" s="10">
        <v>6000</v>
      </c>
      <c r="G209" s="10">
        <v>6000</v>
      </c>
      <c r="H209" s="113">
        <v>6000</v>
      </c>
      <c r="I209" s="113">
        <v>0</v>
      </c>
      <c r="J209" s="113">
        <v>0</v>
      </c>
    </row>
    <row r="210" spans="1:10">
      <c r="A210" s="160" t="s">
        <v>355</v>
      </c>
      <c r="B210" s="161"/>
      <c r="C210" s="47" t="s">
        <v>358</v>
      </c>
      <c r="D210" s="48">
        <f t="shared" ref="D210:J210" si="20">SUM(D207:D209)</f>
        <v>11468</v>
      </c>
      <c r="E210" s="48">
        <f t="shared" si="20"/>
        <v>9540.59</v>
      </c>
      <c r="F210" s="48">
        <f t="shared" si="20"/>
        <v>19680</v>
      </c>
      <c r="G210" s="48">
        <f t="shared" si="20"/>
        <v>16680</v>
      </c>
      <c r="H210" s="48">
        <f t="shared" si="20"/>
        <v>16680</v>
      </c>
      <c r="I210" s="48">
        <f t="shared" si="20"/>
        <v>10680</v>
      </c>
      <c r="J210" s="48">
        <f t="shared" si="20"/>
        <v>10680</v>
      </c>
    </row>
    <row r="211" spans="1:10">
      <c r="A211" s="136" t="s">
        <v>326</v>
      </c>
      <c r="B211" s="20">
        <v>633</v>
      </c>
      <c r="C211" s="20" t="s">
        <v>135</v>
      </c>
      <c r="D211" s="21">
        <v>0</v>
      </c>
      <c r="E211" s="21">
        <v>3230.4</v>
      </c>
      <c r="F211" s="9">
        <v>3500</v>
      </c>
      <c r="G211" s="9">
        <v>3500</v>
      </c>
      <c r="H211" s="118">
        <v>0</v>
      </c>
      <c r="I211" s="118">
        <v>0</v>
      </c>
      <c r="J211" s="118">
        <v>0</v>
      </c>
    </row>
    <row r="212" spans="1:10">
      <c r="A212" s="136" t="s">
        <v>326</v>
      </c>
      <c r="B212" s="20">
        <v>717002</v>
      </c>
      <c r="C212" s="20" t="s">
        <v>274</v>
      </c>
      <c r="D212" s="21">
        <v>0</v>
      </c>
      <c r="E212" s="21">
        <v>0</v>
      </c>
      <c r="F212" s="9">
        <v>0</v>
      </c>
      <c r="G212" s="9">
        <v>15666</v>
      </c>
      <c r="H212" s="118">
        <v>0</v>
      </c>
      <c r="I212" s="118">
        <v>0</v>
      </c>
      <c r="J212" s="118">
        <v>0</v>
      </c>
    </row>
    <row r="213" spans="1:10">
      <c r="A213" s="136" t="s">
        <v>326</v>
      </c>
      <c r="B213" s="20">
        <v>716</v>
      </c>
      <c r="C213" s="20" t="s">
        <v>275</v>
      </c>
      <c r="D213" s="21">
        <v>0</v>
      </c>
      <c r="E213" s="21">
        <v>0</v>
      </c>
      <c r="F213" s="9">
        <v>0</v>
      </c>
      <c r="G213" s="9">
        <v>386.4</v>
      </c>
      <c r="H213" s="118">
        <v>0</v>
      </c>
      <c r="I213" s="118">
        <v>0</v>
      </c>
      <c r="J213" s="118">
        <v>0</v>
      </c>
    </row>
    <row r="214" spans="1:10">
      <c r="A214" s="136" t="s">
        <v>326</v>
      </c>
      <c r="B214" s="20">
        <v>635</v>
      </c>
      <c r="C214" s="20" t="s">
        <v>276</v>
      </c>
      <c r="D214" s="21">
        <v>0</v>
      </c>
      <c r="E214" s="21">
        <v>0</v>
      </c>
      <c r="F214" s="9">
        <v>0</v>
      </c>
      <c r="G214" s="9">
        <v>400</v>
      </c>
      <c r="H214" s="118">
        <v>500</v>
      </c>
      <c r="I214" s="118">
        <v>0</v>
      </c>
      <c r="J214" s="118">
        <v>0</v>
      </c>
    </row>
    <row r="215" spans="1:10">
      <c r="A215" s="158" t="s">
        <v>356</v>
      </c>
      <c r="B215" s="159"/>
      <c r="C215" s="39" t="s">
        <v>359</v>
      </c>
      <c r="D215" s="40">
        <f t="shared" ref="D215:J215" si="21">SUM(D211:D214)</f>
        <v>0</v>
      </c>
      <c r="E215" s="40">
        <f t="shared" si="21"/>
        <v>3230.4</v>
      </c>
      <c r="F215" s="41">
        <f t="shared" si="21"/>
        <v>3500</v>
      </c>
      <c r="G215" s="41">
        <f t="shared" si="21"/>
        <v>19952.400000000001</v>
      </c>
      <c r="H215" s="41">
        <f t="shared" si="21"/>
        <v>500</v>
      </c>
      <c r="I215" s="41">
        <f t="shared" si="21"/>
        <v>0</v>
      </c>
      <c r="J215" s="41">
        <f t="shared" si="21"/>
        <v>0</v>
      </c>
    </row>
    <row r="216" spans="1:10">
      <c r="A216" s="154" t="s">
        <v>357</v>
      </c>
      <c r="B216" s="155"/>
      <c r="C216" s="30" t="s">
        <v>138</v>
      </c>
      <c r="D216" s="38">
        <f t="shared" ref="D216:J216" si="22">SUM(D210+D215)</f>
        <v>11468</v>
      </c>
      <c r="E216" s="38">
        <f t="shared" si="22"/>
        <v>12770.99</v>
      </c>
      <c r="F216" s="32">
        <f t="shared" si="22"/>
        <v>23180</v>
      </c>
      <c r="G216" s="32">
        <f t="shared" si="22"/>
        <v>36632.400000000001</v>
      </c>
      <c r="H216" s="32">
        <f t="shared" si="22"/>
        <v>17180</v>
      </c>
      <c r="I216" s="32">
        <f t="shared" si="22"/>
        <v>10680</v>
      </c>
      <c r="J216" s="32">
        <f t="shared" si="22"/>
        <v>10680</v>
      </c>
    </row>
    <row r="217" spans="1:10">
      <c r="A217" s="133" t="s">
        <v>313</v>
      </c>
      <c r="B217" s="7">
        <v>610</v>
      </c>
      <c r="C217" s="7" t="s">
        <v>139</v>
      </c>
      <c r="D217" s="11">
        <v>107894.64</v>
      </c>
      <c r="E217" s="11">
        <v>83073.350000000006</v>
      </c>
      <c r="F217" s="9">
        <v>106650</v>
      </c>
      <c r="G217" s="9">
        <v>106650</v>
      </c>
      <c r="H217" s="118">
        <v>110950</v>
      </c>
      <c r="I217" s="118">
        <v>110950</v>
      </c>
      <c r="J217" s="118">
        <v>110950</v>
      </c>
    </row>
    <row r="218" spans="1:10">
      <c r="A218" s="133" t="s">
        <v>313</v>
      </c>
      <c r="B218" s="7">
        <v>610</v>
      </c>
      <c r="C218" s="7" t="s">
        <v>140</v>
      </c>
      <c r="D218" s="11"/>
      <c r="E218" s="11">
        <v>26162.87</v>
      </c>
      <c r="F218" s="9">
        <v>27500</v>
      </c>
      <c r="G218" s="9">
        <v>27500</v>
      </c>
      <c r="H218" s="118">
        <v>28300</v>
      </c>
      <c r="I218" s="118">
        <v>28300</v>
      </c>
      <c r="J218" s="118">
        <v>28300</v>
      </c>
    </row>
    <row r="219" spans="1:10">
      <c r="A219" s="133" t="s">
        <v>313</v>
      </c>
      <c r="B219" s="7">
        <v>610</v>
      </c>
      <c r="C219" s="7" t="s">
        <v>141</v>
      </c>
      <c r="D219" s="11"/>
      <c r="E219" s="11">
        <v>5432.51</v>
      </c>
      <c r="F219" s="9">
        <v>6200</v>
      </c>
      <c r="G219" s="9">
        <v>6200</v>
      </c>
      <c r="H219" s="118">
        <v>5900</v>
      </c>
      <c r="I219" s="118">
        <v>5900</v>
      </c>
      <c r="J219" s="118">
        <v>5900</v>
      </c>
    </row>
    <row r="220" spans="1:10">
      <c r="A220" s="133" t="s">
        <v>313</v>
      </c>
      <c r="B220" s="7">
        <v>640</v>
      </c>
      <c r="C220" s="7" t="s">
        <v>142</v>
      </c>
      <c r="D220" s="11">
        <v>0</v>
      </c>
      <c r="E220" s="11">
        <v>205.06</v>
      </c>
      <c r="F220" s="9">
        <v>500</v>
      </c>
      <c r="G220" s="9">
        <v>500</v>
      </c>
      <c r="H220" s="118">
        <v>500</v>
      </c>
      <c r="I220" s="118">
        <v>500</v>
      </c>
      <c r="J220" s="118">
        <v>500</v>
      </c>
    </row>
    <row r="221" spans="1:10">
      <c r="A221" s="138" t="s">
        <v>12</v>
      </c>
      <c r="B221" s="39"/>
      <c r="C221" s="39"/>
      <c r="D221" s="40">
        <v>107894.64</v>
      </c>
      <c r="E221" s="40">
        <f t="shared" ref="E221:J221" si="23">SUM(E217:E220)</f>
        <v>114873.79</v>
      </c>
      <c r="F221" s="41">
        <f t="shared" si="23"/>
        <v>140850</v>
      </c>
      <c r="G221" s="41">
        <f t="shared" si="23"/>
        <v>140850</v>
      </c>
      <c r="H221" s="41">
        <f t="shared" si="23"/>
        <v>145650</v>
      </c>
      <c r="I221" s="41">
        <f t="shared" si="23"/>
        <v>145650</v>
      </c>
      <c r="J221" s="41">
        <f t="shared" si="23"/>
        <v>145650</v>
      </c>
    </row>
    <row r="222" spans="1:10">
      <c r="A222" s="133" t="s">
        <v>313</v>
      </c>
      <c r="B222" s="7">
        <v>620</v>
      </c>
      <c r="C222" s="7" t="s">
        <v>143</v>
      </c>
      <c r="D222" s="11">
        <v>38673.980000000003</v>
      </c>
      <c r="E222" s="11">
        <v>35734.550000000003</v>
      </c>
      <c r="F222" s="9">
        <v>39360</v>
      </c>
      <c r="G222" s="9">
        <v>39360</v>
      </c>
      <c r="H222" s="152">
        <v>39620</v>
      </c>
      <c r="I222" s="118">
        <v>38820</v>
      </c>
      <c r="J222" s="118">
        <v>38820</v>
      </c>
    </row>
    <row r="223" spans="1:10">
      <c r="A223" s="133" t="s">
        <v>313</v>
      </c>
      <c r="B223" s="7">
        <v>620</v>
      </c>
      <c r="C223" s="7" t="s">
        <v>144</v>
      </c>
      <c r="D223" s="11"/>
      <c r="E223" s="11">
        <v>6557.65</v>
      </c>
      <c r="F223" s="9">
        <v>10180</v>
      </c>
      <c r="G223" s="9">
        <v>10180</v>
      </c>
      <c r="H223" s="118">
        <v>9912</v>
      </c>
      <c r="I223" s="118">
        <v>9912</v>
      </c>
      <c r="J223" s="118">
        <v>9912</v>
      </c>
    </row>
    <row r="224" spans="1:10">
      <c r="A224" s="133" t="s">
        <v>313</v>
      </c>
      <c r="B224" s="7">
        <v>620</v>
      </c>
      <c r="C224" s="7" t="s">
        <v>145</v>
      </c>
      <c r="D224" s="11"/>
      <c r="E224" s="11">
        <v>1170.1300000000001</v>
      </c>
      <c r="F224" s="9">
        <v>1960</v>
      </c>
      <c r="G224" s="9">
        <v>1960</v>
      </c>
      <c r="H224" s="118">
        <v>2075</v>
      </c>
      <c r="I224" s="118">
        <v>2075</v>
      </c>
      <c r="J224" s="118">
        <v>2075</v>
      </c>
    </row>
    <row r="225" spans="1:10">
      <c r="A225" s="144"/>
      <c r="B225" s="39" t="s">
        <v>12</v>
      </c>
      <c r="C225" s="39"/>
      <c r="D225" s="39">
        <v>38673.979999999996</v>
      </c>
      <c r="E225" s="40">
        <f t="shared" ref="E225:J225" si="24">SUM(E222:E224)</f>
        <v>43462.33</v>
      </c>
      <c r="F225" s="41">
        <f t="shared" si="24"/>
        <v>51500</v>
      </c>
      <c r="G225" s="41">
        <f t="shared" si="24"/>
        <v>51500</v>
      </c>
      <c r="H225" s="41">
        <f t="shared" si="24"/>
        <v>51607</v>
      </c>
      <c r="I225" s="41">
        <f t="shared" si="24"/>
        <v>50807</v>
      </c>
      <c r="J225" s="41">
        <f t="shared" si="24"/>
        <v>50807</v>
      </c>
    </row>
    <row r="226" spans="1:10">
      <c r="A226" s="133" t="s">
        <v>313</v>
      </c>
      <c r="B226" s="7">
        <v>632001</v>
      </c>
      <c r="C226" s="7" t="s">
        <v>146</v>
      </c>
      <c r="D226" s="8">
        <v>10687.95</v>
      </c>
      <c r="E226" s="8">
        <v>11990.47</v>
      </c>
      <c r="F226" s="9">
        <v>9214</v>
      </c>
      <c r="G226" s="9">
        <v>9214</v>
      </c>
      <c r="H226" s="118">
        <v>12000</v>
      </c>
      <c r="I226" s="118">
        <v>12000</v>
      </c>
      <c r="J226" s="118">
        <v>12000</v>
      </c>
    </row>
    <row r="227" spans="1:10">
      <c r="A227" s="139" t="s">
        <v>313</v>
      </c>
      <c r="B227" s="8">
        <v>632001</v>
      </c>
      <c r="C227" s="8" t="s">
        <v>147</v>
      </c>
      <c r="D227" s="8">
        <v>17911.86</v>
      </c>
      <c r="E227" s="8">
        <v>15565.51</v>
      </c>
      <c r="F227" s="22">
        <v>16702</v>
      </c>
      <c r="G227" s="22">
        <v>16702</v>
      </c>
      <c r="H227" s="118">
        <v>16702</v>
      </c>
      <c r="I227" s="118">
        <v>16702</v>
      </c>
      <c r="J227" s="118">
        <v>16702</v>
      </c>
    </row>
    <row r="228" spans="1:10">
      <c r="A228" s="139" t="s">
        <v>313</v>
      </c>
      <c r="B228" s="8">
        <v>632003</v>
      </c>
      <c r="C228" s="8" t="s">
        <v>148</v>
      </c>
      <c r="D228" s="11">
        <v>1849.25</v>
      </c>
      <c r="E228" s="11">
        <v>1711.2</v>
      </c>
      <c r="F228" s="22">
        <v>2000</v>
      </c>
      <c r="G228" s="22">
        <v>2000</v>
      </c>
      <c r="H228" s="118">
        <v>2000</v>
      </c>
      <c r="I228" s="118">
        <v>2000</v>
      </c>
      <c r="J228" s="118">
        <v>2000</v>
      </c>
    </row>
    <row r="229" spans="1:10">
      <c r="A229" s="133" t="s">
        <v>313</v>
      </c>
      <c r="B229" s="7">
        <v>632003</v>
      </c>
      <c r="C229" s="7" t="s">
        <v>149</v>
      </c>
      <c r="D229" s="8">
        <v>2479.27</v>
      </c>
      <c r="E229" s="8">
        <v>2365.6799999999998</v>
      </c>
      <c r="F229" s="9">
        <v>2600</v>
      </c>
      <c r="G229" s="9">
        <v>2882</v>
      </c>
      <c r="H229" s="118">
        <v>2900</v>
      </c>
      <c r="I229" s="118">
        <v>2900</v>
      </c>
      <c r="J229" s="118">
        <v>2900</v>
      </c>
    </row>
    <row r="230" spans="1:10">
      <c r="A230" s="145" t="s">
        <v>328</v>
      </c>
      <c r="B230" s="25">
        <v>632003</v>
      </c>
      <c r="C230" s="25" t="s">
        <v>150</v>
      </c>
      <c r="D230" s="25">
        <v>223.03</v>
      </c>
      <c r="E230" s="25">
        <v>222.36</v>
      </c>
      <c r="F230" s="10">
        <v>250</v>
      </c>
      <c r="G230" s="10">
        <v>250</v>
      </c>
      <c r="H230" s="117">
        <v>250</v>
      </c>
      <c r="I230" s="117">
        <v>250</v>
      </c>
      <c r="J230" s="117">
        <v>250</v>
      </c>
    </row>
    <row r="231" spans="1:10">
      <c r="A231" s="138"/>
      <c r="B231" s="39"/>
      <c r="C231" s="39"/>
      <c r="D231" s="39">
        <f t="shared" ref="D231:J231" si="25">SUM(D226:D230)</f>
        <v>33151.360000000001</v>
      </c>
      <c r="E231" s="39">
        <f>SUM(E226:E230)</f>
        <v>31855.22</v>
      </c>
      <c r="F231" s="41">
        <f t="shared" si="25"/>
        <v>30766</v>
      </c>
      <c r="G231" s="41">
        <f>SUM(G226:G230)</f>
        <v>31048</v>
      </c>
      <c r="H231" s="41">
        <f>SUM(H226:H230)</f>
        <v>33852</v>
      </c>
      <c r="I231" s="41">
        <f t="shared" si="25"/>
        <v>33852</v>
      </c>
      <c r="J231" s="41">
        <f t="shared" si="25"/>
        <v>33852</v>
      </c>
    </row>
    <row r="232" spans="1:10">
      <c r="A232" s="133" t="s">
        <v>313</v>
      </c>
      <c r="B232" s="7">
        <v>633002</v>
      </c>
      <c r="C232" s="7" t="s">
        <v>151</v>
      </c>
      <c r="D232" s="8">
        <v>942.26</v>
      </c>
      <c r="E232" s="8">
        <v>1301.43</v>
      </c>
      <c r="F232" s="9">
        <v>2000</v>
      </c>
      <c r="G232" s="9">
        <v>2718</v>
      </c>
      <c r="H232" s="118">
        <v>2000</v>
      </c>
      <c r="I232" s="118">
        <v>2000</v>
      </c>
      <c r="J232" s="118">
        <v>2000</v>
      </c>
    </row>
    <row r="233" spans="1:10">
      <c r="A233" s="133" t="s">
        <v>313</v>
      </c>
      <c r="B233" s="7">
        <v>633003</v>
      </c>
      <c r="C233" s="7" t="s">
        <v>277</v>
      </c>
      <c r="D233" s="11">
        <v>0</v>
      </c>
      <c r="E233" s="11">
        <v>0</v>
      </c>
      <c r="F233" s="9">
        <v>0</v>
      </c>
      <c r="G233" s="9">
        <v>28.99</v>
      </c>
      <c r="H233" s="118">
        <v>0</v>
      </c>
      <c r="I233" s="118">
        <v>0</v>
      </c>
      <c r="J233" s="118">
        <v>0</v>
      </c>
    </row>
    <row r="234" spans="1:10">
      <c r="A234" s="133" t="s">
        <v>313</v>
      </c>
      <c r="B234" s="7">
        <v>633004</v>
      </c>
      <c r="C234" s="7" t="s">
        <v>152</v>
      </c>
      <c r="D234" s="8">
        <v>1491.06</v>
      </c>
      <c r="E234" s="8">
        <v>1503.06</v>
      </c>
      <c r="F234" s="9">
        <v>0</v>
      </c>
      <c r="G234" s="9">
        <v>0</v>
      </c>
      <c r="H234" s="118">
        <v>0</v>
      </c>
      <c r="I234" s="118">
        <v>0</v>
      </c>
      <c r="J234" s="118">
        <v>0</v>
      </c>
    </row>
    <row r="235" spans="1:10">
      <c r="A235" s="133" t="s">
        <v>313</v>
      </c>
      <c r="B235" s="7">
        <v>633005</v>
      </c>
      <c r="C235" s="7" t="s">
        <v>153</v>
      </c>
      <c r="D235" s="8">
        <v>0</v>
      </c>
      <c r="E235" s="8">
        <v>497.74</v>
      </c>
      <c r="F235" s="9">
        <v>0</v>
      </c>
      <c r="G235" s="9">
        <v>0</v>
      </c>
      <c r="H235" s="118">
        <v>0</v>
      </c>
      <c r="I235" s="118">
        <v>0</v>
      </c>
      <c r="J235" s="118">
        <v>0</v>
      </c>
    </row>
    <row r="236" spans="1:10">
      <c r="A236" s="145" t="s">
        <v>313</v>
      </c>
      <c r="B236" s="25">
        <v>633006</v>
      </c>
      <c r="C236" s="25" t="s">
        <v>114</v>
      </c>
      <c r="D236" s="25">
        <v>9795.64</v>
      </c>
      <c r="E236" s="25">
        <v>7363.91</v>
      </c>
      <c r="F236" s="10">
        <v>8620</v>
      </c>
      <c r="G236" s="10">
        <v>8620</v>
      </c>
      <c r="H236" s="117">
        <v>8900</v>
      </c>
      <c r="I236" s="117">
        <v>8620</v>
      </c>
      <c r="J236" s="117">
        <v>8620</v>
      </c>
    </row>
    <row r="237" spans="1:10">
      <c r="A237" s="145" t="s">
        <v>313</v>
      </c>
      <c r="B237" s="25">
        <v>633006</v>
      </c>
      <c r="C237" s="25" t="s">
        <v>230</v>
      </c>
      <c r="D237" s="25"/>
      <c r="E237" s="25">
        <v>21.84</v>
      </c>
      <c r="F237" s="10">
        <v>0</v>
      </c>
      <c r="G237" s="10">
        <v>0</v>
      </c>
      <c r="H237" s="117">
        <v>0</v>
      </c>
      <c r="I237" s="117">
        <v>0</v>
      </c>
      <c r="J237" s="117">
        <v>0</v>
      </c>
    </row>
    <row r="238" spans="1:10">
      <c r="A238" s="145" t="s">
        <v>313</v>
      </c>
      <c r="B238" s="25">
        <v>633009</v>
      </c>
      <c r="C238" s="25" t="s">
        <v>154</v>
      </c>
      <c r="D238" s="25">
        <v>454.24</v>
      </c>
      <c r="E238" s="25">
        <v>918.23</v>
      </c>
      <c r="F238" s="10">
        <v>930</v>
      </c>
      <c r="G238" s="10">
        <v>930</v>
      </c>
      <c r="H238" s="153">
        <v>500</v>
      </c>
      <c r="I238" s="117">
        <v>900</v>
      </c>
      <c r="J238" s="117">
        <v>900</v>
      </c>
    </row>
    <row r="239" spans="1:10">
      <c r="A239" s="145" t="s">
        <v>313</v>
      </c>
      <c r="B239" s="25">
        <v>633010</v>
      </c>
      <c r="C239" s="25" t="s">
        <v>155</v>
      </c>
      <c r="D239" s="10">
        <v>198.6</v>
      </c>
      <c r="E239" s="10">
        <v>76.599999999999994</v>
      </c>
      <c r="F239" s="10">
        <v>200</v>
      </c>
      <c r="G239" s="10">
        <v>200</v>
      </c>
      <c r="H239" s="117">
        <v>200</v>
      </c>
      <c r="I239" s="117">
        <v>200</v>
      </c>
      <c r="J239" s="117">
        <v>200</v>
      </c>
    </row>
    <row r="240" spans="1:10">
      <c r="A240" s="145" t="s">
        <v>313</v>
      </c>
      <c r="B240" s="25">
        <v>633016</v>
      </c>
      <c r="C240" s="25" t="s">
        <v>156</v>
      </c>
      <c r="D240" s="25">
        <v>2495.63</v>
      </c>
      <c r="E240" s="25">
        <v>1587.46</v>
      </c>
      <c r="F240" s="10">
        <v>1000</v>
      </c>
      <c r="G240" s="10">
        <v>1800</v>
      </c>
      <c r="H240" s="117">
        <v>1500</v>
      </c>
      <c r="I240" s="117">
        <v>1500</v>
      </c>
      <c r="J240" s="117">
        <v>1500</v>
      </c>
    </row>
    <row r="241" spans="1:10">
      <c r="A241" s="145" t="s">
        <v>313</v>
      </c>
      <c r="B241" s="25">
        <v>633018</v>
      </c>
      <c r="C241" s="25" t="s">
        <v>157</v>
      </c>
      <c r="D241" s="10">
        <v>229</v>
      </c>
      <c r="E241" s="10">
        <v>229</v>
      </c>
      <c r="F241" s="10">
        <v>229</v>
      </c>
      <c r="G241" s="10">
        <v>229</v>
      </c>
      <c r="H241" s="117">
        <v>229</v>
      </c>
      <c r="I241" s="117">
        <v>229</v>
      </c>
      <c r="J241" s="117">
        <v>229</v>
      </c>
    </row>
    <row r="242" spans="1:10">
      <c r="A242" s="146"/>
      <c r="B242" s="47"/>
      <c r="C242" s="47"/>
      <c r="D242" s="48">
        <f t="shared" ref="D242:J242" si="26">SUM(D232:D241)</f>
        <v>15606.43</v>
      </c>
      <c r="E242" s="48">
        <f>SUM(E232:E241)</f>
        <v>13499.27</v>
      </c>
      <c r="F242" s="48">
        <f t="shared" si="26"/>
        <v>12979</v>
      </c>
      <c r="G242" s="48">
        <f>SUM(G232:G241)</f>
        <v>14525.99</v>
      </c>
      <c r="H242" s="48">
        <f>SUM(H232:H241)</f>
        <v>13329</v>
      </c>
      <c r="I242" s="48">
        <f t="shared" si="26"/>
        <v>13449</v>
      </c>
      <c r="J242" s="48">
        <f t="shared" si="26"/>
        <v>13449</v>
      </c>
    </row>
    <row r="243" spans="1:10">
      <c r="A243" s="133" t="s">
        <v>313</v>
      </c>
      <c r="B243" s="7">
        <v>634</v>
      </c>
      <c r="C243" s="7" t="s">
        <v>158</v>
      </c>
      <c r="D243" s="11">
        <v>3671.67</v>
      </c>
      <c r="E243" s="11">
        <v>5307.97</v>
      </c>
      <c r="F243" s="9">
        <v>5035</v>
      </c>
      <c r="G243" s="9">
        <v>5035</v>
      </c>
      <c r="H243" s="118">
        <v>3000</v>
      </c>
      <c r="I243" s="118">
        <v>3000</v>
      </c>
      <c r="J243" s="118">
        <v>3000</v>
      </c>
    </row>
    <row r="244" spans="1:10">
      <c r="A244" s="133" t="s">
        <v>313</v>
      </c>
      <c r="B244" s="7">
        <v>714001</v>
      </c>
      <c r="C244" s="7" t="s">
        <v>283</v>
      </c>
      <c r="D244" s="11">
        <v>0</v>
      </c>
      <c r="E244" s="11">
        <v>0</v>
      </c>
      <c r="F244" s="9">
        <v>0</v>
      </c>
      <c r="G244" s="9">
        <v>0</v>
      </c>
      <c r="H244" s="112">
        <v>25000</v>
      </c>
      <c r="I244" s="112">
        <v>0</v>
      </c>
      <c r="J244" s="112">
        <v>0</v>
      </c>
    </row>
    <row r="245" spans="1:10">
      <c r="A245" s="133" t="s">
        <v>313</v>
      </c>
      <c r="B245" s="7">
        <v>635002</v>
      </c>
      <c r="C245" s="49" t="s">
        <v>159</v>
      </c>
      <c r="D245" s="50">
        <v>1816</v>
      </c>
      <c r="E245" s="50">
        <v>1682.24</v>
      </c>
      <c r="F245" s="9">
        <v>1900</v>
      </c>
      <c r="G245" s="9">
        <v>8900</v>
      </c>
      <c r="H245" s="118">
        <v>1000</v>
      </c>
      <c r="I245" s="118">
        <v>1900</v>
      </c>
      <c r="J245" s="118">
        <v>1900</v>
      </c>
    </row>
    <row r="246" spans="1:10">
      <c r="A246" s="133" t="s">
        <v>313</v>
      </c>
      <c r="B246" s="7">
        <v>635004</v>
      </c>
      <c r="C246" s="49" t="s">
        <v>160</v>
      </c>
      <c r="D246" s="50">
        <v>57.6</v>
      </c>
      <c r="E246" s="50">
        <v>5.2</v>
      </c>
      <c r="F246" s="9">
        <v>50</v>
      </c>
      <c r="G246" s="9">
        <v>50</v>
      </c>
      <c r="H246" s="118">
        <v>50</v>
      </c>
      <c r="I246" s="118">
        <v>50</v>
      </c>
      <c r="J246" s="118">
        <v>50</v>
      </c>
    </row>
    <row r="247" spans="1:10">
      <c r="A247" s="133" t="s">
        <v>313</v>
      </c>
      <c r="B247" s="7">
        <v>635006</v>
      </c>
      <c r="C247" s="49" t="s">
        <v>260</v>
      </c>
      <c r="D247" s="50">
        <v>3287.46</v>
      </c>
      <c r="E247" s="50">
        <v>6555.81</v>
      </c>
      <c r="F247" s="9">
        <v>5000</v>
      </c>
      <c r="G247" s="9">
        <v>10200</v>
      </c>
      <c r="H247" s="118">
        <v>2000</v>
      </c>
      <c r="I247" s="118">
        <v>5000</v>
      </c>
      <c r="J247" s="118">
        <v>5000</v>
      </c>
    </row>
    <row r="248" spans="1:10">
      <c r="A248" s="133" t="s">
        <v>313</v>
      </c>
      <c r="B248" s="7">
        <v>635006</v>
      </c>
      <c r="C248" s="49" t="s">
        <v>161</v>
      </c>
      <c r="D248" s="50">
        <v>1003.03</v>
      </c>
      <c r="E248" s="50">
        <v>17.100000000000001</v>
      </c>
      <c r="F248" s="9">
        <v>1000</v>
      </c>
      <c r="G248" s="9">
        <v>1000</v>
      </c>
      <c r="H248" s="118">
        <v>500</v>
      </c>
      <c r="I248" s="118">
        <v>500</v>
      </c>
      <c r="J248" s="118">
        <v>500</v>
      </c>
    </row>
    <row r="249" spans="1:10">
      <c r="A249" s="133" t="s">
        <v>313</v>
      </c>
      <c r="B249" s="7">
        <v>635</v>
      </c>
      <c r="C249" s="7" t="s">
        <v>162</v>
      </c>
      <c r="D249" s="11">
        <v>0</v>
      </c>
      <c r="E249" s="11">
        <v>0</v>
      </c>
      <c r="F249" s="9">
        <v>0</v>
      </c>
      <c r="G249" s="9">
        <v>0</v>
      </c>
      <c r="H249" s="118">
        <v>0</v>
      </c>
      <c r="I249" s="118">
        <v>0</v>
      </c>
      <c r="J249" s="118">
        <v>0</v>
      </c>
    </row>
    <row r="250" spans="1:10">
      <c r="A250" s="133" t="s">
        <v>313</v>
      </c>
      <c r="B250" s="7">
        <v>635</v>
      </c>
      <c r="C250" s="7" t="s">
        <v>163</v>
      </c>
      <c r="D250" s="11">
        <v>0</v>
      </c>
      <c r="E250" s="11">
        <v>0</v>
      </c>
      <c r="F250" s="9">
        <v>0</v>
      </c>
      <c r="G250" s="9">
        <v>0</v>
      </c>
      <c r="H250" s="118">
        <v>0</v>
      </c>
      <c r="I250" s="118">
        <v>0</v>
      </c>
      <c r="J250" s="118">
        <v>0</v>
      </c>
    </row>
    <row r="251" spans="1:10">
      <c r="A251" s="133" t="s">
        <v>313</v>
      </c>
      <c r="B251" s="7">
        <v>716</v>
      </c>
      <c r="C251" s="7" t="s">
        <v>164</v>
      </c>
      <c r="D251" s="11">
        <v>0</v>
      </c>
      <c r="E251" s="11">
        <v>0</v>
      </c>
      <c r="F251" s="9">
        <v>5000</v>
      </c>
      <c r="G251" s="9">
        <v>5540.3</v>
      </c>
      <c r="H251" s="112">
        <v>0</v>
      </c>
      <c r="I251" s="112">
        <v>0</v>
      </c>
      <c r="J251" s="112">
        <v>0</v>
      </c>
    </row>
    <row r="252" spans="1:10" ht="15.75">
      <c r="A252" s="133" t="s">
        <v>313</v>
      </c>
      <c r="B252" s="7">
        <v>717</v>
      </c>
      <c r="C252" s="132" t="s">
        <v>309</v>
      </c>
      <c r="D252" s="11">
        <v>0</v>
      </c>
      <c r="E252" s="11">
        <v>0</v>
      </c>
      <c r="F252" s="9">
        <v>100000</v>
      </c>
      <c r="G252" s="9">
        <v>96999.95</v>
      </c>
      <c r="H252" s="112">
        <v>50000</v>
      </c>
      <c r="I252" s="112">
        <v>0</v>
      </c>
      <c r="J252" s="112">
        <v>0</v>
      </c>
    </row>
    <row r="253" spans="1:10">
      <c r="A253" s="133" t="s">
        <v>313</v>
      </c>
      <c r="B253" s="7">
        <v>700</v>
      </c>
      <c r="C253" s="7" t="s">
        <v>231</v>
      </c>
      <c r="D253" s="11">
        <v>0</v>
      </c>
      <c r="E253" s="11">
        <v>0</v>
      </c>
      <c r="F253" s="9">
        <v>10000</v>
      </c>
      <c r="G253" s="9">
        <v>10000</v>
      </c>
      <c r="H253" s="118">
        <v>0</v>
      </c>
      <c r="I253" s="118">
        <v>0</v>
      </c>
      <c r="J253" s="118">
        <v>0</v>
      </c>
    </row>
    <row r="254" spans="1:10">
      <c r="A254" s="138"/>
      <c r="B254" s="39"/>
      <c r="C254" s="39"/>
      <c r="D254" s="40">
        <f t="shared" ref="D254:J254" si="27">SUM(D243:D253)</f>
        <v>9835.76</v>
      </c>
      <c r="E254" s="40">
        <f>SUM(E243:E253)</f>
        <v>13568.320000000002</v>
      </c>
      <c r="F254" s="41">
        <f t="shared" si="27"/>
        <v>127985</v>
      </c>
      <c r="G254" s="41">
        <f>SUM(G243:G253)</f>
        <v>137725.25</v>
      </c>
      <c r="H254" s="41">
        <f>SUM(H243:H253)</f>
        <v>81550</v>
      </c>
      <c r="I254" s="41">
        <f t="shared" si="27"/>
        <v>10450</v>
      </c>
      <c r="J254" s="41">
        <f t="shared" si="27"/>
        <v>10450</v>
      </c>
    </row>
    <row r="255" spans="1:10">
      <c r="A255" s="133" t="s">
        <v>313</v>
      </c>
      <c r="B255" s="7">
        <v>637004</v>
      </c>
      <c r="C255" s="7" t="s">
        <v>165</v>
      </c>
      <c r="D255" s="11">
        <v>163.19999999999999</v>
      </c>
      <c r="E255" s="11">
        <v>0</v>
      </c>
      <c r="F255" s="9">
        <v>200</v>
      </c>
      <c r="G255" s="9">
        <v>0</v>
      </c>
      <c r="H255" s="118">
        <v>200</v>
      </c>
      <c r="I255" s="118">
        <v>200</v>
      </c>
      <c r="J255" s="118">
        <v>200</v>
      </c>
    </row>
    <row r="256" spans="1:10">
      <c r="A256" s="133" t="s">
        <v>313</v>
      </c>
      <c r="B256" s="7">
        <v>637005</v>
      </c>
      <c r="C256" s="7" t="s">
        <v>166</v>
      </c>
      <c r="D256" s="11">
        <v>0</v>
      </c>
      <c r="E256" s="11">
        <v>3768.8</v>
      </c>
      <c r="F256" s="9">
        <v>4000</v>
      </c>
      <c r="G256" s="9">
        <v>4715</v>
      </c>
      <c r="H256" s="118">
        <v>4000</v>
      </c>
      <c r="I256" s="118">
        <v>2000</v>
      </c>
      <c r="J256" s="118">
        <v>2000</v>
      </c>
    </row>
    <row r="257" spans="1:10">
      <c r="A257" s="139" t="s">
        <v>313</v>
      </c>
      <c r="B257" s="8">
        <v>637005</v>
      </c>
      <c r="C257" s="8" t="s">
        <v>167</v>
      </c>
      <c r="D257" s="11">
        <v>0</v>
      </c>
      <c r="E257" s="11">
        <v>0</v>
      </c>
      <c r="F257" s="9">
        <v>5000</v>
      </c>
      <c r="G257" s="9">
        <v>4500</v>
      </c>
      <c r="H257" s="118">
        <v>0</v>
      </c>
      <c r="I257" s="118">
        <v>0</v>
      </c>
      <c r="J257" s="118">
        <v>0</v>
      </c>
    </row>
    <row r="258" spans="1:10">
      <c r="A258" s="139" t="s">
        <v>313</v>
      </c>
      <c r="B258" s="8">
        <v>637005</v>
      </c>
      <c r="C258" s="8" t="s">
        <v>168</v>
      </c>
      <c r="D258" s="11">
        <v>440.88</v>
      </c>
      <c r="E258" s="11">
        <v>378.28</v>
      </c>
      <c r="F258" s="9">
        <v>500</v>
      </c>
      <c r="G258" s="9">
        <v>500</v>
      </c>
      <c r="H258" s="152">
        <v>300</v>
      </c>
      <c r="I258" s="118">
        <v>500</v>
      </c>
      <c r="J258" s="118">
        <v>500</v>
      </c>
    </row>
    <row r="259" spans="1:10">
      <c r="A259" s="139" t="s">
        <v>313</v>
      </c>
      <c r="B259" s="8">
        <v>637005</v>
      </c>
      <c r="C259" s="8" t="s">
        <v>169</v>
      </c>
      <c r="D259" s="11">
        <v>27</v>
      </c>
      <c r="E259" s="11">
        <v>24</v>
      </c>
      <c r="F259" s="9">
        <v>50</v>
      </c>
      <c r="G259" s="9">
        <v>50</v>
      </c>
      <c r="H259" s="118">
        <v>0</v>
      </c>
      <c r="I259" s="118">
        <v>0</v>
      </c>
      <c r="J259" s="118">
        <v>0</v>
      </c>
    </row>
    <row r="260" spans="1:10">
      <c r="A260" s="139" t="s">
        <v>313</v>
      </c>
      <c r="B260" s="8">
        <v>637005</v>
      </c>
      <c r="C260" s="8" t="s">
        <v>170</v>
      </c>
      <c r="D260" s="11">
        <v>0</v>
      </c>
      <c r="E260" s="11">
        <v>999</v>
      </c>
      <c r="F260" s="9">
        <v>1000</v>
      </c>
      <c r="G260" s="9">
        <v>1000</v>
      </c>
      <c r="H260" s="118">
        <v>0</v>
      </c>
      <c r="I260" s="118">
        <v>0</v>
      </c>
      <c r="J260" s="118">
        <v>0</v>
      </c>
    </row>
    <row r="261" spans="1:10">
      <c r="A261" s="139" t="s">
        <v>313</v>
      </c>
      <c r="B261" s="8">
        <v>637005</v>
      </c>
      <c r="C261" s="8" t="s">
        <v>171</v>
      </c>
      <c r="D261" s="11">
        <v>0</v>
      </c>
      <c r="E261" s="11">
        <v>330</v>
      </c>
      <c r="F261" s="9">
        <v>1000</v>
      </c>
      <c r="G261" s="9">
        <v>1000</v>
      </c>
      <c r="H261" s="118">
        <v>1000</v>
      </c>
      <c r="I261" s="118">
        <v>1000</v>
      </c>
      <c r="J261" s="118">
        <v>1000</v>
      </c>
    </row>
    <row r="262" spans="1:10">
      <c r="A262" s="139" t="s">
        <v>313</v>
      </c>
      <c r="B262" s="8">
        <v>637005</v>
      </c>
      <c r="C262" s="8" t="s">
        <v>278</v>
      </c>
      <c r="D262" s="11">
        <v>0</v>
      </c>
      <c r="E262" s="11">
        <v>0</v>
      </c>
      <c r="F262" s="9">
        <v>0</v>
      </c>
      <c r="G262" s="9">
        <v>1400</v>
      </c>
      <c r="H262" s="118">
        <v>1500</v>
      </c>
      <c r="I262" s="118">
        <v>1500</v>
      </c>
      <c r="J262" s="118">
        <v>1500</v>
      </c>
    </row>
    <row r="263" spans="1:10">
      <c r="A263" s="139" t="s">
        <v>313</v>
      </c>
      <c r="B263" s="8">
        <v>637005</v>
      </c>
      <c r="C263" s="8" t="s">
        <v>279</v>
      </c>
      <c r="D263" s="11">
        <v>0</v>
      </c>
      <c r="E263" s="11">
        <v>0</v>
      </c>
      <c r="F263" s="9">
        <v>0</v>
      </c>
      <c r="G263" s="9">
        <v>500</v>
      </c>
      <c r="H263" s="152">
        <v>300</v>
      </c>
      <c r="I263" s="118">
        <v>500</v>
      </c>
      <c r="J263" s="118">
        <v>500</v>
      </c>
    </row>
    <row r="264" spans="1:10">
      <c r="A264" s="139" t="s">
        <v>313</v>
      </c>
      <c r="B264" s="8">
        <v>630</v>
      </c>
      <c r="C264" s="8" t="s">
        <v>280</v>
      </c>
      <c r="D264" s="11">
        <v>0</v>
      </c>
      <c r="E264" s="11">
        <v>0</v>
      </c>
      <c r="F264" s="9">
        <v>0</v>
      </c>
      <c r="G264" s="9">
        <v>3000</v>
      </c>
      <c r="H264" s="118">
        <v>3000</v>
      </c>
      <c r="I264" s="118">
        <v>3000</v>
      </c>
      <c r="J264" s="118">
        <v>3000</v>
      </c>
    </row>
    <row r="265" spans="1:10" s="58" customFormat="1">
      <c r="A265" s="138"/>
      <c r="B265" s="39"/>
      <c r="C265" s="39"/>
      <c r="D265" s="40">
        <f t="shared" ref="D265:F265" si="28">SUM(D255:D261)</f>
        <v>631.07999999999993</v>
      </c>
      <c r="E265" s="40">
        <f>SUM(E255:E264)</f>
        <v>5500.08</v>
      </c>
      <c r="F265" s="41">
        <f t="shared" si="28"/>
        <v>11750</v>
      </c>
      <c r="G265" s="41">
        <f>SUM(G255:G264)</f>
        <v>16665</v>
      </c>
      <c r="H265" s="41">
        <f>SUM(H255:H264)</f>
        <v>10300</v>
      </c>
      <c r="I265" s="41">
        <f>SUM(I255:I264)</f>
        <v>8700</v>
      </c>
      <c r="J265" s="41">
        <f>SUM(J255:J264)</f>
        <v>8700</v>
      </c>
    </row>
    <row r="266" spans="1:10" s="62" customFormat="1">
      <c r="A266" s="139" t="s">
        <v>313</v>
      </c>
      <c r="B266" s="8">
        <v>636</v>
      </c>
      <c r="C266" s="8" t="s">
        <v>233</v>
      </c>
      <c r="D266" s="11">
        <v>0</v>
      </c>
      <c r="E266" s="11">
        <v>1</v>
      </c>
      <c r="F266" s="22">
        <v>1</v>
      </c>
      <c r="G266" s="22">
        <v>1</v>
      </c>
      <c r="H266" s="118">
        <v>1</v>
      </c>
      <c r="I266" s="118">
        <v>1</v>
      </c>
      <c r="J266" s="118">
        <v>1</v>
      </c>
    </row>
    <row r="267" spans="1:10">
      <c r="A267" s="139" t="s">
        <v>313</v>
      </c>
      <c r="B267" s="8">
        <v>637012</v>
      </c>
      <c r="C267" s="8" t="s">
        <v>172</v>
      </c>
      <c r="D267" s="11">
        <v>5.62</v>
      </c>
      <c r="E267" s="11">
        <v>5.91</v>
      </c>
      <c r="F267" s="9">
        <v>7</v>
      </c>
      <c r="G267" s="9">
        <v>7</v>
      </c>
      <c r="H267" s="118">
        <v>7</v>
      </c>
      <c r="I267" s="118">
        <v>7</v>
      </c>
      <c r="J267" s="118">
        <v>7</v>
      </c>
    </row>
    <row r="268" spans="1:10">
      <c r="A268" s="139" t="s">
        <v>312</v>
      </c>
      <c r="B268" s="8">
        <v>637012</v>
      </c>
      <c r="C268" s="8" t="s">
        <v>173</v>
      </c>
      <c r="D268" s="11">
        <v>2765.44</v>
      </c>
      <c r="E268" s="11">
        <v>1466.47</v>
      </c>
      <c r="F268" s="9">
        <v>3000</v>
      </c>
      <c r="G268" s="9">
        <v>3000</v>
      </c>
      <c r="H268" s="118">
        <v>3000</v>
      </c>
      <c r="I268" s="118">
        <v>3000</v>
      </c>
      <c r="J268" s="118">
        <v>3000</v>
      </c>
    </row>
    <row r="269" spans="1:10">
      <c r="A269" s="139" t="s">
        <v>328</v>
      </c>
      <c r="B269" s="8">
        <v>637012</v>
      </c>
      <c r="C269" s="8" t="s">
        <v>174</v>
      </c>
      <c r="D269" s="11">
        <v>154.69999999999999</v>
      </c>
      <c r="E269" s="11">
        <v>165.5</v>
      </c>
      <c r="F269" s="9">
        <v>170</v>
      </c>
      <c r="G269" s="9">
        <v>170</v>
      </c>
      <c r="H269" s="118">
        <v>170</v>
      </c>
      <c r="I269" s="118">
        <v>170</v>
      </c>
      <c r="J269" s="118">
        <v>170</v>
      </c>
    </row>
    <row r="270" spans="1:10">
      <c r="A270" s="139" t="s">
        <v>313</v>
      </c>
      <c r="B270" s="8">
        <v>637014</v>
      </c>
      <c r="C270" s="8" t="s">
        <v>175</v>
      </c>
      <c r="D270" s="11">
        <v>4954.9399999999996</v>
      </c>
      <c r="E270" s="11">
        <v>5540.24</v>
      </c>
      <c r="F270" s="9">
        <v>5550</v>
      </c>
      <c r="G270" s="9">
        <v>5550</v>
      </c>
      <c r="H270" s="118">
        <v>6000</v>
      </c>
      <c r="I270" s="118">
        <v>6000</v>
      </c>
      <c r="J270" s="118">
        <v>6000</v>
      </c>
    </row>
    <row r="271" spans="1:10">
      <c r="A271" s="139" t="s">
        <v>313</v>
      </c>
      <c r="B271" s="8">
        <v>637015</v>
      </c>
      <c r="C271" s="8" t="s">
        <v>176</v>
      </c>
      <c r="D271" s="11">
        <v>4141.6000000000004</v>
      </c>
      <c r="E271" s="11">
        <v>2848.56</v>
      </c>
      <c r="F271" s="9">
        <v>2848.56</v>
      </c>
      <c r="G271" s="9">
        <v>2848.56</v>
      </c>
      <c r="H271" s="118">
        <v>2849</v>
      </c>
      <c r="I271" s="118">
        <v>2849</v>
      </c>
      <c r="J271" s="118">
        <v>2849</v>
      </c>
    </row>
    <row r="272" spans="1:10">
      <c r="A272" s="139" t="s">
        <v>313</v>
      </c>
      <c r="B272" s="8">
        <v>637016</v>
      </c>
      <c r="C272" s="8" t="s">
        <v>177</v>
      </c>
      <c r="D272" s="11">
        <v>876.79</v>
      </c>
      <c r="E272" s="11">
        <v>951.27</v>
      </c>
      <c r="F272" s="9">
        <v>1080</v>
      </c>
      <c r="G272" s="9">
        <v>1380</v>
      </c>
      <c r="H272" s="118">
        <v>1700</v>
      </c>
      <c r="I272" s="118">
        <v>1700</v>
      </c>
      <c r="J272" s="118">
        <v>1700</v>
      </c>
    </row>
    <row r="273" spans="1:10">
      <c r="A273" s="139" t="s">
        <v>313</v>
      </c>
      <c r="B273" s="8">
        <v>637023</v>
      </c>
      <c r="C273" s="8" t="s">
        <v>178</v>
      </c>
      <c r="D273" s="11">
        <v>186</v>
      </c>
      <c r="E273" s="11">
        <v>276</v>
      </c>
      <c r="F273" s="9">
        <v>200</v>
      </c>
      <c r="G273" s="9">
        <v>215</v>
      </c>
      <c r="H273" s="118">
        <v>300</v>
      </c>
      <c r="I273" s="118">
        <v>300</v>
      </c>
      <c r="J273" s="118">
        <v>300</v>
      </c>
    </row>
    <row r="274" spans="1:10">
      <c r="A274" s="139" t="s">
        <v>313</v>
      </c>
      <c r="B274" s="8">
        <v>637027</v>
      </c>
      <c r="C274" s="8" t="s">
        <v>179</v>
      </c>
      <c r="D274" s="11">
        <v>0</v>
      </c>
      <c r="E274" s="11">
        <v>144</v>
      </c>
      <c r="F274" s="9">
        <v>1000</v>
      </c>
      <c r="G274" s="9">
        <v>1000</v>
      </c>
      <c r="H274" s="118">
        <v>1000</v>
      </c>
      <c r="I274" s="118">
        <v>1000</v>
      </c>
      <c r="J274" s="118">
        <v>1000</v>
      </c>
    </row>
    <row r="275" spans="1:10">
      <c r="A275" s="133" t="s">
        <v>313</v>
      </c>
      <c r="B275" s="7">
        <v>637027</v>
      </c>
      <c r="C275" s="7" t="s">
        <v>180</v>
      </c>
      <c r="D275" s="11">
        <v>20.5</v>
      </c>
      <c r="E275" s="11">
        <v>189</v>
      </c>
      <c r="F275" s="9">
        <v>200</v>
      </c>
      <c r="G275" s="9">
        <v>200</v>
      </c>
      <c r="H275" s="118">
        <v>200</v>
      </c>
      <c r="I275" s="118">
        <v>200</v>
      </c>
      <c r="J275" s="118">
        <v>200</v>
      </c>
    </row>
    <row r="276" spans="1:10">
      <c r="A276" s="138"/>
      <c r="B276" s="39"/>
      <c r="C276" s="39"/>
      <c r="D276" s="40">
        <f>SUM(D267:D275)</f>
        <v>13105.59</v>
      </c>
      <c r="E276" s="40">
        <f t="shared" ref="E276:J276" si="29">SUM(E266:E275)</f>
        <v>11587.95</v>
      </c>
      <c r="F276" s="41">
        <f t="shared" si="29"/>
        <v>14056.56</v>
      </c>
      <c r="G276" s="41">
        <f t="shared" si="29"/>
        <v>14371.56</v>
      </c>
      <c r="H276" s="41">
        <f t="shared" si="29"/>
        <v>15227</v>
      </c>
      <c r="I276" s="41">
        <f t="shared" si="29"/>
        <v>15227</v>
      </c>
      <c r="J276" s="41">
        <f t="shared" si="29"/>
        <v>15227</v>
      </c>
    </row>
    <row r="277" spans="1:10">
      <c r="A277" s="133" t="s">
        <v>313</v>
      </c>
      <c r="B277" s="7">
        <v>641001</v>
      </c>
      <c r="C277" s="7" t="s">
        <v>181</v>
      </c>
      <c r="D277" s="8">
        <v>74179.350000000006</v>
      </c>
      <c r="E277" s="8">
        <v>70965.539999999994</v>
      </c>
      <c r="F277" s="9">
        <v>73010.8</v>
      </c>
      <c r="G277" s="9">
        <v>69230.81</v>
      </c>
      <c r="H277" s="118">
        <v>64271</v>
      </c>
      <c r="I277" s="118">
        <v>74000</v>
      </c>
      <c r="J277" s="118">
        <v>74000</v>
      </c>
    </row>
    <row r="278" spans="1:10">
      <c r="A278" s="133" t="s">
        <v>313</v>
      </c>
      <c r="B278" s="7">
        <v>641001</v>
      </c>
      <c r="C278" s="7" t="s">
        <v>182</v>
      </c>
      <c r="D278" s="11">
        <v>57161</v>
      </c>
      <c r="E278" s="11">
        <v>64523.9</v>
      </c>
      <c r="F278" s="9">
        <v>64000</v>
      </c>
      <c r="G278" s="9">
        <v>64000</v>
      </c>
      <c r="H278" s="118">
        <v>64000</v>
      </c>
      <c r="I278" s="118">
        <v>64000</v>
      </c>
      <c r="J278" s="118">
        <v>64000</v>
      </c>
    </row>
    <row r="279" spans="1:10">
      <c r="A279" s="133" t="s">
        <v>313</v>
      </c>
      <c r="B279" s="7">
        <v>641001</v>
      </c>
      <c r="C279" s="7" t="s">
        <v>183</v>
      </c>
      <c r="D279" s="11">
        <v>0</v>
      </c>
      <c r="E279" s="11">
        <v>191.93</v>
      </c>
      <c r="F279" s="9">
        <v>0</v>
      </c>
      <c r="G279" s="9">
        <v>0</v>
      </c>
      <c r="H279" s="118">
        <v>0</v>
      </c>
      <c r="I279" s="118">
        <v>0</v>
      </c>
      <c r="J279" s="118">
        <v>0</v>
      </c>
    </row>
    <row r="280" spans="1:10">
      <c r="A280" s="133" t="s">
        <v>313</v>
      </c>
      <c r="B280" s="7">
        <v>641001</v>
      </c>
      <c r="C280" s="7" t="s">
        <v>184</v>
      </c>
      <c r="D280" s="11">
        <v>0</v>
      </c>
      <c r="E280" s="11">
        <v>3118.16</v>
      </c>
      <c r="F280" s="9">
        <v>0</v>
      </c>
      <c r="G280" s="9">
        <v>0</v>
      </c>
      <c r="H280" s="118">
        <v>0</v>
      </c>
      <c r="I280" s="118">
        <v>0</v>
      </c>
      <c r="J280" s="118">
        <v>0</v>
      </c>
    </row>
    <row r="281" spans="1:10">
      <c r="A281" s="133" t="s">
        <v>313</v>
      </c>
      <c r="B281" s="7">
        <v>721001</v>
      </c>
      <c r="C281" s="7" t="s">
        <v>185</v>
      </c>
      <c r="D281" s="11">
        <v>0</v>
      </c>
      <c r="E281" s="11">
        <v>10000</v>
      </c>
      <c r="F281" s="9">
        <v>0</v>
      </c>
      <c r="G281" s="9">
        <v>0</v>
      </c>
      <c r="H281" s="112">
        <v>0</v>
      </c>
      <c r="I281" s="112">
        <v>0</v>
      </c>
      <c r="J281" s="112">
        <v>0</v>
      </c>
    </row>
    <row r="282" spans="1:10">
      <c r="A282" s="133" t="s">
        <v>313</v>
      </c>
      <c r="B282" s="7">
        <v>721001</v>
      </c>
      <c r="C282" s="7" t="s">
        <v>186</v>
      </c>
      <c r="D282" s="11">
        <v>0</v>
      </c>
      <c r="E282" s="11">
        <v>0</v>
      </c>
      <c r="F282" s="9">
        <v>40000</v>
      </c>
      <c r="G282" s="9">
        <v>95000</v>
      </c>
      <c r="H282" s="112">
        <v>0</v>
      </c>
      <c r="I282" s="112">
        <v>0</v>
      </c>
      <c r="J282" s="112">
        <v>0</v>
      </c>
    </row>
    <row r="283" spans="1:10">
      <c r="A283" s="133" t="s">
        <v>313</v>
      </c>
      <c r="B283" s="7">
        <v>721001</v>
      </c>
      <c r="C283" s="7" t="s">
        <v>300</v>
      </c>
      <c r="D283" s="11">
        <v>0</v>
      </c>
      <c r="E283" s="11">
        <v>0</v>
      </c>
      <c r="F283" s="9">
        <v>0</v>
      </c>
      <c r="G283" s="9">
        <v>0</v>
      </c>
      <c r="H283" s="112">
        <v>200000</v>
      </c>
      <c r="I283" s="112">
        <v>0</v>
      </c>
      <c r="J283" s="112">
        <v>0</v>
      </c>
    </row>
    <row r="284" spans="1:10">
      <c r="A284" s="133" t="s">
        <v>313</v>
      </c>
      <c r="B284" s="7">
        <v>641001</v>
      </c>
      <c r="C284" s="7" t="s">
        <v>281</v>
      </c>
      <c r="D284" s="11">
        <v>0</v>
      </c>
      <c r="E284" s="11">
        <v>0</v>
      </c>
      <c r="F284" s="22">
        <v>0</v>
      </c>
      <c r="G284" s="22">
        <v>4000</v>
      </c>
      <c r="H284" s="118">
        <v>2000</v>
      </c>
      <c r="I284" s="118">
        <v>2000</v>
      </c>
      <c r="J284" s="118">
        <v>2000</v>
      </c>
    </row>
    <row r="285" spans="1:10">
      <c r="A285" s="133" t="s">
        <v>313</v>
      </c>
      <c r="B285" s="7">
        <v>641001</v>
      </c>
      <c r="C285" s="7" t="s">
        <v>187</v>
      </c>
      <c r="D285" s="11">
        <v>0</v>
      </c>
      <c r="E285" s="11">
        <v>8473.34</v>
      </c>
      <c r="F285" s="9">
        <v>5000</v>
      </c>
      <c r="G285" s="9">
        <v>8082.16</v>
      </c>
      <c r="H285" s="118">
        <v>0</v>
      </c>
      <c r="I285" s="118">
        <v>0</v>
      </c>
      <c r="J285" s="118">
        <v>0</v>
      </c>
    </row>
    <row r="286" spans="1:10">
      <c r="A286" s="138"/>
      <c r="B286" s="39"/>
      <c r="C286" s="39"/>
      <c r="D286" s="39">
        <f t="shared" ref="D286:J286" si="30">SUM(D277:D285)</f>
        <v>131340.35</v>
      </c>
      <c r="E286" s="39">
        <f t="shared" si="30"/>
        <v>157272.87</v>
      </c>
      <c r="F286" s="41">
        <f t="shared" si="30"/>
        <v>182010.8</v>
      </c>
      <c r="G286" s="41">
        <f t="shared" si="30"/>
        <v>240312.97</v>
      </c>
      <c r="H286" s="41">
        <f>SUM(H277:H285)</f>
        <v>330271</v>
      </c>
      <c r="I286" s="41">
        <f t="shared" si="30"/>
        <v>140000</v>
      </c>
      <c r="J286" s="41">
        <f t="shared" si="30"/>
        <v>140000</v>
      </c>
    </row>
    <row r="287" spans="1:10">
      <c r="A287" s="139" t="s">
        <v>313</v>
      </c>
      <c r="B287" s="8">
        <v>711001</v>
      </c>
      <c r="C287" s="8" t="s">
        <v>188</v>
      </c>
      <c r="D287" s="11">
        <v>16797</v>
      </c>
      <c r="E287" s="11">
        <v>0</v>
      </c>
      <c r="F287" s="9">
        <v>0</v>
      </c>
      <c r="G287" s="9">
        <v>0</v>
      </c>
      <c r="H287" s="112">
        <v>21000</v>
      </c>
      <c r="I287" s="112">
        <v>0</v>
      </c>
      <c r="J287" s="112">
        <v>0</v>
      </c>
    </row>
    <row r="288" spans="1:10">
      <c r="A288" s="133" t="s">
        <v>313</v>
      </c>
      <c r="B288" s="7">
        <v>713005</v>
      </c>
      <c r="C288" s="7" t="s">
        <v>189</v>
      </c>
      <c r="D288" s="11"/>
      <c r="E288" s="11">
        <v>0</v>
      </c>
      <c r="F288" s="9">
        <v>5000</v>
      </c>
      <c r="G288" s="9">
        <v>4078.8</v>
      </c>
      <c r="H288" s="112">
        <v>0</v>
      </c>
      <c r="I288" s="112">
        <v>0</v>
      </c>
      <c r="J288" s="112">
        <v>0</v>
      </c>
    </row>
    <row r="289" spans="1:10">
      <c r="A289" s="138"/>
      <c r="B289" s="39"/>
      <c r="C289" s="39"/>
      <c r="D289" s="40">
        <f t="shared" ref="D289:J289" si="31">SUM(D287:D288)</f>
        <v>16797</v>
      </c>
      <c r="E289" s="40">
        <f>SUM(E287:E288)</f>
        <v>0</v>
      </c>
      <c r="F289" s="41">
        <f t="shared" si="31"/>
        <v>5000</v>
      </c>
      <c r="G289" s="41">
        <f>SUM(G287:G288)</f>
        <v>4078.8</v>
      </c>
      <c r="H289" s="41">
        <f>SUM(H287:H288)</f>
        <v>21000</v>
      </c>
      <c r="I289" s="41">
        <f t="shared" si="31"/>
        <v>0</v>
      </c>
      <c r="J289" s="41">
        <f t="shared" si="31"/>
        <v>0</v>
      </c>
    </row>
    <row r="290" spans="1:10">
      <c r="A290" s="133" t="s">
        <v>327</v>
      </c>
      <c r="B290" s="7">
        <v>821005</v>
      </c>
      <c r="C290" s="7" t="s">
        <v>190</v>
      </c>
      <c r="D290" s="11">
        <v>78924</v>
      </c>
      <c r="E290" s="11">
        <v>78924</v>
      </c>
      <c r="F290" s="9">
        <v>78924</v>
      </c>
      <c r="G290" s="9">
        <v>78924</v>
      </c>
      <c r="H290" s="97">
        <v>78924</v>
      </c>
      <c r="I290" s="97">
        <v>72347</v>
      </c>
      <c r="J290" s="97">
        <v>0</v>
      </c>
    </row>
    <row r="291" spans="1:10">
      <c r="A291" s="133" t="s">
        <v>327</v>
      </c>
      <c r="B291" s="7">
        <v>651002</v>
      </c>
      <c r="C291" s="7" t="s">
        <v>191</v>
      </c>
      <c r="D291" s="11">
        <v>9953.1299999999992</v>
      </c>
      <c r="E291" s="11">
        <v>7212.59</v>
      </c>
      <c r="F291" s="9">
        <v>10000</v>
      </c>
      <c r="G291" s="9">
        <v>10000</v>
      </c>
      <c r="H291" s="118">
        <v>5000</v>
      </c>
      <c r="I291" s="118">
        <v>5000</v>
      </c>
      <c r="J291" s="118">
        <v>0</v>
      </c>
    </row>
    <row r="292" spans="1:10">
      <c r="A292" s="133" t="s">
        <v>327</v>
      </c>
      <c r="B292" s="7">
        <v>821005</v>
      </c>
      <c r="C292" s="7" t="s">
        <v>192</v>
      </c>
      <c r="D292" s="11">
        <v>0</v>
      </c>
      <c r="E292" s="11">
        <v>99999.96</v>
      </c>
      <c r="F292" s="9">
        <v>100000</v>
      </c>
      <c r="G292" s="9">
        <v>100000</v>
      </c>
      <c r="H292" s="97">
        <v>100000</v>
      </c>
      <c r="I292" s="97">
        <v>100000</v>
      </c>
      <c r="J292" s="97">
        <v>100000</v>
      </c>
    </row>
    <row r="293" spans="1:10">
      <c r="A293" s="133" t="s">
        <v>327</v>
      </c>
      <c r="B293" s="7">
        <v>651002</v>
      </c>
      <c r="C293" s="7" t="s">
        <v>193</v>
      </c>
      <c r="D293" s="11">
        <v>4490.78</v>
      </c>
      <c r="E293" s="11">
        <v>9697.81</v>
      </c>
      <c r="F293" s="9">
        <v>12000</v>
      </c>
      <c r="G293" s="9">
        <v>12000</v>
      </c>
      <c r="H293" s="118">
        <v>12000</v>
      </c>
      <c r="I293" s="118">
        <v>12000</v>
      </c>
      <c r="J293" s="118">
        <v>12000</v>
      </c>
    </row>
    <row r="294" spans="1:10">
      <c r="A294" s="138"/>
      <c r="B294" s="39"/>
      <c r="C294" s="39" t="s">
        <v>12</v>
      </c>
      <c r="D294" s="40">
        <f t="shared" ref="D294:J294" si="32">SUM(D290:D293)</f>
        <v>93367.91</v>
      </c>
      <c r="E294" s="40">
        <f t="shared" si="32"/>
        <v>195834.36</v>
      </c>
      <c r="F294" s="41">
        <f t="shared" si="32"/>
        <v>200924</v>
      </c>
      <c r="G294" s="41">
        <f t="shared" si="32"/>
        <v>200924</v>
      </c>
      <c r="H294" s="41">
        <f>SUM(H290:H293)</f>
        <v>195924</v>
      </c>
      <c r="I294" s="41">
        <f t="shared" si="32"/>
        <v>189347</v>
      </c>
      <c r="J294" s="41">
        <f t="shared" si="32"/>
        <v>112000</v>
      </c>
    </row>
    <row r="295" spans="1:10">
      <c r="A295" s="133" t="s">
        <v>313</v>
      </c>
      <c r="B295" s="7">
        <v>717001</v>
      </c>
      <c r="C295" s="7" t="s">
        <v>194</v>
      </c>
      <c r="D295" s="11">
        <v>2655.48</v>
      </c>
      <c r="E295" s="11">
        <v>2777.13</v>
      </c>
      <c r="F295" s="9">
        <v>3500</v>
      </c>
      <c r="G295" s="9">
        <v>3500</v>
      </c>
      <c r="H295" s="112">
        <v>7000</v>
      </c>
      <c r="I295" s="112">
        <v>0</v>
      </c>
      <c r="J295" s="112">
        <v>0</v>
      </c>
    </row>
    <row r="296" spans="1:10">
      <c r="A296" s="133" t="s">
        <v>313</v>
      </c>
      <c r="B296" s="7">
        <v>716</v>
      </c>
      <c r="C296" s="51" t="s">
        <v>195</v>
      </c>
      <c r="D296" s="52">
        <v>627</v>
      </c>
      <c r="E296" s="52">
        <v>1561</v>
      </c>
      <c r="F296" s="9">
        <v>2100</v>
      </c>
      <c r="G296" s="9">
        <v>2100</v>
      </c>
      <c r="H296" s="112">
        <v>2100</v>
      </c>
      <c r="I296" s="112">
        <v>2100</v>
      </c>
      <c r="J296" s="112">
        <v>2100</v>
      </c>
    </row>
    <row r="297" spans="1:10">
      <c r="A297" s="139" t="s">
        <v>313</v>
      </c>
      <c r="B297" s="8">
        <v>716</v>
      </c>
      <c r="C297" s="53" t="s">
        <v>196</v>
      </c>
      <c r="D297" s="52">
        <v>132</v>
      </c>
      <c r="E297" s="52"/>
      <c r="F297" s="9">
        <v>0</v>
      </c>
      <c r="G297" s="9">
        <v>0</v>
      </c>
      <c r="H297" s="112">
        <v>0</v>
      </c>
      <c r="I297" s="112">
        <v>0</v>
      </c>
      <c r="J297" s="112">
        <v>0</v>
      </c>
    </row>
    <row r="298" spans="1:10">
      <c r="A298" s="133" t="s">
        <v>313</v>
      </c>
      <c r="B298" s="7">
        <v>637005</v>
      </c>
      <c r="C298" s="51" t="s">
        <v>197</v>
      </c>
      <c r="D298" s="52"/>
      <c r="E298" s="52">
        <v>122.51</v>
      </c>
      <c r="F298" s="9">
        <v>0</v>
      </c>
      <c r="G298" s="9">
        <v>0</v>
      </c>
      <c r="H298" s="118">
        <v>0</v>
      </c>
      <c r="I298" s="118">
        <v>0</v>
      </c>
      <c r="J298" s="118">
        <v>0</v>
      </c>
    </row>
    <row r="299" spans="1:10">
      <c r="A299" s="138"/>
      <c r="B299" s="39"/>
      <c r="C299" s="39"/>
      <c r="D299" s="40">
        <f t="shared" ref="D299:J299" si="33">SUM(D295:D298)</f>
        <v>3414.48</v>
      </c>
      <c r="E299" s="40">
        <f t="shared" si="33"/>
        <v>4460.6400000000003</v>
      </c>
      <c r="F299" s="41">
        <f t="shared" si="33"/>
        <v>5600</v>
      </c>
      <c r="G299" s="41">
        <f t="shared" si="33"/>
        <v>5600</v>
      </c>
      <c r="H299" s="41">
        <f>SUM(H295:H298)</f>
        <v>9100</v>
      </c>
      <c r="I299" s="41">
        <f t="shared" si="33"/>
        <v>2100</v>
      </c>
      <c r="J299" s="41">
        <f t="shared" si="33"/>
        <v>2100</v>
      </c>
    </row>
    <row r="300" spans="1:10">
      <c r="A300" s="139" t="s">
        <v>313</v>
      </c>
      <c r="B300" s="8"/>
      <c r="C300" s="8" t="s">
        <v>198</v>
      </c>
      <c r="D300" s="11">
        <v>102</v>
      </c>
      <c r="E300" s="11"/>
      <c r="F300" s="9">
        <v>0</v>
      </c>
      <c r="G300" s="9">
        <v>0</v>
      </c>
      <c r="H300" s="118">
        <v>0</v>
      </c>
      <c r="I300" s="118">
        <v>0</v>
      </c>
      <c r="J300" s="118">
        <v>0</v>
      </c>
    </row>
    <row r="301" spans="1:10">
      <c r="A301" s="137"/>
      <c r="B301" s="23"/>
      <c r="C301" s="23" t="s">
        <v>32</v>
      </c>
      <c r="D301" s="11">
        <v>7660.55</v>
      </c>
      <c r="E301" s="11">
        <v>7427.75</v>
      </c>
      <c r="F301" s="9">
        <v>0</v>
      </c>
      <c r="G301" s="9">
        <v>7338.15</v>
      </c>
      <c r="H301" s="118">
        <v>0</v>
      </c>
      <c r="I301" s="118">
        <v>0</v>
      </c>
      <c r="J301" s="118">
        <v>0</v>
      </c>
    </row>
    <row r="302" spans="1:10">
      <c r="A302" s="137" t="s">
        <v>329</v>
      </c>
      <c r="B302" s="23">
        <v>637006</v>
      </c>
      <c r="C302" s="23" t="s">
        <v>199</v>
      </c>
      <c r="D302" s="11"/>
      <c r="E302" s="11">
        <v>446.88</v>
      </c>
      <c r="F302" s="9">
        <v>0</v>
      </c>
      <c r="G302" s="9">
        <v>470.4</v>
      </c>
      <c r="H302" s="118">
        <v>0</v>
      </c>
      <c r="I302" s="118">
        <v>0</v>
      </c>
      <c r="J302" s="118">
        <v>0</v>
      </c>
    </row>
    <row r="303" spans="1:10">
      <c r="A303" s="137" t="s">
        <v>330</v>
      </c>
      <c r="B303" s="23"/>
      <c r="C303" s="23" t="s">
        <v>34</v>
      </c>
      <c r="D303" s="11">
        <v>2898.72</v>
      </c>
      <c r="E303" s="11">
        <v>1073.53</v>
      </c>
      <c r="F303" s="9">
        <v>0</v>
      </c>
      <c r="G303" s="9">
        <v>0</v>
      </c>
      <c r="H303" s="118">
        <v>0</v>
      </c>
      <c r="I303" s="118">
        <v>0</v>
      </c>
      <c r="J303" s="118">
        <v>0</v>
      </c>
    </row>
    <row r="304" spans="1:10">
      <c r="A304" s="137" t="s">
        <v>313</v>
      </c>
      <c r="B304" s="23">
        <v>636001</v>
      </c>
      <c r="C304" s="23" t="s">
        <v>200</v>
      </c>
      <c r="D304" s="11"/>
      <c r="E304" s="11">
        <v>1324.68</v>
      </c>
      <c r="F304" s="9">
        <v>0</v>
      </c>
      <c r="G304" s="9">
        <v>0</v>
      </c>
      <c r="H304" s="118">
        <v>0</v>
      </c>
      <c r="I304" s="118">
        <v>0</v>
      </c>
      <c r="J304" s="118">
        <v>0</v>
      </c>
    </row>
    <row r="305" spans="1:10">
      <c r="A305" s="138"/>
      <c r="B305" s="54"/>
      <c r="C305" s="54"/>
      <c r="D305" s="55">
        <f t="shared" ref="D305:J305" si="34">SUM(D300:D304)</f>
        <v>10661.27</v>
      </c>
      <c r="E305" s="55">
        <f t="shared" si="34"/>
        <v>10272.84</v>
      </c>
      <c r="F305" s="41">
        <f t="shared" si="34"/>
        <v>0</v>
      </c>
      <c r="G305" s="41">
        <f t="shared" si="34"/>
        <v>7808.5499999999993</v>
      </c>
      <c r="H305" s="41">
        <f t="shared" si="34"/>
        <v>0</v>
      </c>
      <c r="I305" s="41">
        <f t="shared" si="34"/>
        <v>0</v>
      </c>
      <c r="J305" s="41">
        <f t="shared" si="34"/>
        <v>0</v>
      </c>
    </row>
    <row r="306" spans="1:10" ht="15.75" thickBot="1">
      <c r="A306" s="156" t="s">
        <v>362</v>
      </c>
      <c r="B306" s="157"/>
      <c r="C306" s="75" t="s">
        <v>201</v>
      </c>
      <c r="D306" s="76">
        <f>SUM(D221+D225+D231+D242+D254+D265+D276+D286+D289+D294+D299+D305)</f>
        <v>474479.85</v>
      </c>
      <c r="E306" s="76">
        <f>SUM(E221+E225+E231+E242+E254+E265+E276+E286+E289+E294+E299+E305)</f>
        <v>602187.66999999993</v>
      </c>
      <c r="F306" s="77">
        <f>SUM(F305,F299,F294,F289,F286,F276,F265,F254,F242,F231,F225,F221)</f>
        <v>783421.36</v>
      </c>
      <c r="G306" s="77">
        <f>SUM(G221+G225+G231+G242+G254+G265+G276+G286+G289+G294+G299+G305)</f>
        <v>865410.12000000011</v>
      </c>
      <c r="H306" s="77">
        <f>SUM(H221+H225+H231+H242+H254+H265+H276+H286+H289+H294+H299+H305)</f>
        <v>907810</v>
      </c>
      <c r="I306" s="77">
        <f>SUM(I221+I225+I231+I242+I254+I265+I276+I286+I289+I294+I299+I305)</f>
        <v>609582</v>
      </c>
      <c r="J306" s="77">
        <f>SUM(J221+J225+J231+J242+J254+J265+J276+J286+J289+J294+J299+J305)</f>
        <v>532235</v>
      </c>
    </row>
    <row r="307" spans="1:10" s="60" customFormat="1" ht="16.5" thickBot="1">
      <c r="A307" s="176" t="s">
        <v>222</v>
      </c>
      <c r="B307" s="177"/>
      <c r="C307" s="178"/>
      <c r="D307" s="78">
        <f t="shared" ref="D307:J307" si="35">SUM(D77+D91+D99+D106+D118+D133+D147+D172+D186+D206+D216+D306)</f>
        <v>3150690.87</v>
      </c>
      <c r="E307" s="78">
        <f t="shared" si="35"/>
        <v>4894546</v>
      </c>
      <c r="F307" s="79">
        <f t="shared" si="35"/>
        <v>3711639.69</v>
      </c>
      <c r="G307" s="79">
        <f t="shared" si="35"/>
        <v>4101964.03</v>
      </c>
      <c r="H307" s="79">
        <f t="shared" si="35"/>
        <v>3901573</v>
      </c>
      <c r="I307" s="79">
        <f t="shared" si="35"/>
        <v>3360892</v>
      </c>
      <c r="J307" s="80">
        <f t="shared" si="35"/>
        <v>3283545</v>
      </c>
    </row>
    <row r="308" spans="1:10" ht="15.75">
      <c r="A308" s="56" t="s">
        <v>361</v>
      </c>
      <c r="B308" s="56"/>
      <c r="C308" s="56"/>
      <c r="D308" s="57"/>
      <c r="E308" s="57"/>
      <c r="F308" s="2"/>
      <c r="G308" s="2"/>
      <c r="H308" s="2"/>
      <c r="I308" s="2"/>
      <c r="J308" s="2"/>
    </row>
    <row r="309" spans="1:10" ht="15.75">
      <c r="A309" s="149"/>
      <c r="B309" s="56" t="s">
        <v>364</v>
      </c>
      <c r="C309" s="56"/>
      <c r="D309" s="57"/>
      <c r="E309" s="57"/>
      <c r="F309" s="2"/>
      <c r="G309" s="2"/>
      <c r="H309" s="2"/>
      <c r="I309" s="2"/>
      <c r="J309" s="2"/>
    </row>
    <row r="310" spans="1:10" ht="15.75">
      <c r="A310" s="150"/>
      <c r="B310" s="56" t="s">
        <v>363</v>
      </c>
      <c r="C310" s="56"/>
      <c r="D310" s="57"/>
      <c r="E310" s="57"/>
      <c r="F310" s="2"/>
      <c r="G310" s="2"/>
      <c r="H310" s="2"/>
      <c r="I310" s="2"/>
      <c r="J310" s="2"/>
    </row>
    <row r="311" spans="1:10" ht="15.75">
      <c r="A311" s="151"/>
      <c r="B311" s="56" t="s">
        <v>360</v>
      </c>
      <c r="C311" s="56"/>
      <c r="D311" s="57"/>
      <c r="E311" s="57"/>
      <c r="F311" s="2"/>
      <c r="G311" s="2"/>
      <c r="H311" s="2"/>
      <c r="I311" s="2"/>
      <c r="J311" s="2"/>
    </row>
    <row r="312" spans="1:10" ht="15.75">
      <c r="A312" s="56"/>
      <c r="B312" s="56"/>
      <c r="C312" s="56"/>
      <c r="D312" s="57"/>
      <c r="E312" s="57"/>
      <c r="F312" s="2"/>
      <c r="G312" s="2"/>
      <c r="H312" s="2"/>
      <c r="I312" s="2"/>
      <c r="J312" s="2"/>
    </row>
    <row r="313" spans="1:10" s="1" customFormat="1" ht="5.25" customHeight="1">
      <c r="D313" s="57"/>
      <c r="E313" s="57"/>
      <c r="F313" s="2"/>
      <c r="G313" s="2"/>
      <c r="H313" s="2"/>
      <c r="I313" s="2"/>
      <c r="J313" s="2"/>
    </row>
    <row r="314" spans="1:10" s="1" customFormat="1" ht="15.75" customHeight="1">
      <c r="C314" s="171" t="s">
        <v>286</v>
      </c>
      <c r="D314" s="171"/>
      <c r="E314" s="171"/>
      <c r="F314" s="2"/>
      <c r="G314" s="2"/>
      <c r="H314" s="2"/>
      <c r="I314" s="2"/>
      <c r="J314" s="2"/>
    </row>
    <row r="315" spans="1:10" ht="16.5" thickBot="1">
      <c r="D315" s="57"/>
      <c r="E315" s="57"/>
      <c r="F315" s="2"/>
      <c r="G315" s="2"/>
      <c r="H315" s="2"/>
      <c r="I315" s="2"/>
      <c r="J315" s="2"/>
    </row>
    <row r="316" spans="1:10" ht="15.75">
      <c r="A316" s="56"/>
      <c r="B316" s="56"/>
      <c r="C316" s="61" t="s">
        <v>2</v>
      </c>
      <c r="D316" s="90">
        <v>2017</v>
      </c>
      <c r="E316" s="90">
        <v>2018</v>
      </c>
      <c r="F316" s="100">
        <v>2019</v>
      </c>
    </row>
    <row r="317" spans="1:10" ht="15.75">
      <c r="A317" s="56"/>
      <c r="B317" s="56"/>
      <c r="C317" s="63" t="s">
        <v>216</v>
      </c>
      <c r="D317" s="64">
        <f>SUM(D327-D320-D323)</f>
        <v>3607715</v>
      </c>
      <c r="E317" s="64">
        <f>SUM(E327-E323-E320)</f>
        <v>3602715</v>
      </c>
      <c r="F317" s="101">
        <f>SUM(F327-F323-F320)</f>
        <v>3602715</v>
      </c>
    </row>
    <row r="318" spans="1:10" ht="15.75">
      <c r="A318" s="56"/>
      <c r="B318" s="56"/>
      <c r="C318" s="63" t="s">
        <v>219</v>
      </c>
      <c r="D318" s="64">
        <f>SUM(D328-D321-D324)</f>
        <v>3103916</v>
      </c>
      <c r="E318" s="64">
        <f>SUM(E328-E324-E321)</f>
        <v>2985445</v>
      </c>
      <c r="F318" s="101">
        <f>SUM(F328-F324-F321)</f>
        <v>2980445</v>
      </c>
    </row>
    <row r="319" spans="1:10" ht="15.75">
      <c r="A319" s="56"/>
      <c r="B319" s="56"/>
      <c r="C319" s="65" t="s">
        <v>223</v>
      </c>
      <c r="D319" s="66">
        <f>SUM(D317-D318)</f>
        <v>503799</v>
      </c>
      <c r="E319" s="66">
        <f>SUM(E317-E318)</f>
        <v>617270</v>
      </c>
      <c r="F319" s="102">
        <f>SUM(F317-F318)</f>
        <v>622270</v>
      </c>
    </row>
    <row r="320" spans="1:10" ht="15.75">
      <c r="A320" s="56"/>
      <c r="B320" s="56"/>
      <c r="C320" s="67" t="s">
        <v>217</v>
      </c>
      <c r="D320" s="68">
        <v>3000</v>
      </c>
      <c r="E320" s="68">
        <f>SUM(I24)</f>
        <v>3000</v>
      </c>
      <c r="F320" s="103">
        <f>SUM(J24)</f>
        <v>3000</v>
      </c>
    </row>
    <row r="321" spans="1:6" ht="15.75">
      <c r="A321" s="56"/>
      <c r="B321" s="56"/>
      <c r="C321" s="67" t="s">
        <v>220</v>
      </c>
      <c r="D321" s="68">
        <f>SUM(H128+H121+H122+H129+H134+H135+H136+H137+H145+H146+H169+H209+H244+H251+H252+H281+H282+H283+H287+H288+H295+H296+H297)</f>
        <v>618733</v>
      </c>
      <c r="E321" s="68">
        <f>SUM(I121+I122+I128+I129+I134+I135+I136+I137+I145+I169+I209+I244+I251+I252+I281+I282+I283+I287+I288+I295+I296+I297)</f>
        <v>203100</v>
      </c>
      <c r="F321" s="103">
        <f>SUM(J121+J122+J128+J129+J134+J135+J136+J137+J145+J169+J209+J244+J251+J252+J281+J282+J283+J287+J288+J295+J296+J297)</f>
        <v>203100</v>
      </c>
    </row>
    <row r="322" spans="1:6">
      <c r="A322" s="1"/>
      <c r="B322" s="1"/>
      <c r="C322" s="69" t="s">
        <v>224</v>
      </c>
      <c r="D322" s="70">
        <f>SUM(D320-D321)</f>
        <v>-615733</v>
      </c>
      <c r="E322" s="70">
        <f>SUM(E320-E321)</f>
        <v>-200100</v>
      </c>
      <c r="F322" s="104">
        <f>SUM(F320-F321)</f>
        <v>-200100</v>
      </c>
    </row>
    <row r="323" spans="1:6">
      <c r="A323" s="1"/>
      <c r="B323" s="1"/>
      <c r="C323" s="72" t="s">
        <v>218</v>
      </c>
      <c r="D323" s="73">
        <f>SUM(H63+H64+H65+H66+H67+H68)</f>
        <v>290858</v>
      </c>
      <c r="E323" s="73">
        <f>SUM(I69)</f>
        <v>0</v>
      </c>
      <c r="F323" s="105">
        <f>SUM(J69)</f>
        <v>0</v>
      </c>
    </row>
    <row r="324" spans="1:6">
      <c r="A324" s="1"/>
      <c r="B324" s="1"/>
      <c r="C324" s="72" t="s">
        <v>221</v>
      </c>
      <c r="D324" s="73">
        <f>SUM(H290+H292)</f>
        <v>178924</v>
      </c>
      <c r="E324" s="73">
        <f>SUM(I290+I292)</f>
        <v>172347</v>
      </c>
      <c r="F324" s="105">
        <f>SUM(J290+J292)</f>
        <v>100000</v>
      </c>
    </row>
    <row r="325" spans="1:6">
      <c r="A325" s="1"/>
      <c r="B325" s="1"/>
      <c r="C325" s="106" t="s">
        <v>225</v>
      </c>
      <c r="D325" s="98">
        <f>SUM(D323-D324)</f>
        <v>111934</v>
      </c>
      <c r="E325" s="98">
        <f>SUM(E323-E324)</f>
        <v>-172347</v>
      </c>
      <c r="F325" s="107">
        <f>SUM(F323-F324)</f>
        <v>-100000</v>
      </c>
    </row>
    <row r="326" spans="1:6">
      <c r="A326" s="1"/>
      <c r="B326" s="1"/>
      <c r="C326" s="108" t="s">
        <v>226</v>
      </c>
      <c r="D326" s="99"/>
      <c r="E326" s="99"/>
      <c r="F326" s="109"/>
    </row>
    <row r="327" spans="1:6">
      <c r="A327" s="1"/>
      <c r="B327" s="1"/>
      <c r="C327" s="71" t="s">
        <v>227</v>
      </c>
      <c r="D327" s="74">
        <f>SUM(H70)</f>
        <v>3901573</v>
      </c>
      <c r="E327" s="74">
        <f>SUM(I70)</f>
        <v>3605715</v>
      </c>
      <c r="F327" s="110">
        <f>SUM(J70)</f>
        <v>3605715</v>
      </c>
    </row>
    <row r="328" spans="1:6">
      <c r="A328" s="1"/>
      <c r="B328" s="1"/>
      <c r="C328" s="71" t="s">
        <v>228</v>
      </c>
      <c r="D328" s="74">
        <f>SUM(H307)</f>
        <v>3901573</v>
      </c>
      <c r="E328" s="74">
        <f>SUM(I307)</f>
        <v>3360892</v>
      </c>
      <c r="F328" s="110">
        <f>SUM(J307)</f>
        <v>3283545</v>
      </c>
    </row>
    <row r="329" spans="1:6" ht="15.75" thickBot="1">
      <c r="A329" s="1"/>
      <c r="B329" s="1"/>
      <c r="C329" s="88" t="s">
        <v>243</v>
      </c>
      <c r="D329" s="89">
        <f>SUM(D327-D328)</f>
        <v>0</v>
      </c>
      <c r="E329" s="89">
        <f>SUM(E327-E328)</f>
        <v>244823</v>
      </c>
      <c r="F329" s="111">
        <f>SUM(F327-F328)</f>
        <v>322170</v>
      </c>
    </row>
    <row r="334" spans="1:6" ht="15.75" thickBot="1"/>
    <row r="335" spans="1:6">
      <c r="A335" s="185" t="s">
        <v>302</v>
      </c>
      <c r="B335" s="186"/>
      <c r="C335" s="186"/>
      <c r="D335" s="187"/>
    </row>
    <row r="336" spans="1:6">
      <c r="A336" s="127"/>
      <c r="B336" s="8">
        <v>721</v>
      </c>
      <c r="C336" s="8" t="s">
        <v>305</v>
      </c>
      <c r="D336" s="128">
        <v>96415</v>
      </c>
    </row>
    <row r="337" spans="1:10">
      <c r="A337" s="129"/>
      <c r="B337" s="7">
        <v>716</v>
      </c>
      <c r="C337" s="7" t="s">
        <v>235</v>
      </c>
      <c r="D337" s="128">
        <v>20000</v>
      </c>
    </row>
    <row r="338" spans="1:10">
      <c r="A338" s="129"/>
      <c r="B338" s="7">
        <v>721</v>
      </c>
      <c r="C338" s="7" t="s">
        <v>306</v>
      </c>
      <c r="D338" s="128">
        <v>148351</v>
      </c>
    </row>
    <row r="339" spans="1:10" s="123" customFormat="1">
      <c r="A339" s="127"/>
      <c r="B339" s="8"/>
      <c r="C339" s="8" t="s">
        <v>304</v>
      </c>
      <c r="D339" s="128">
        <v>22507</v>
      </c>
    </row>
    <row r="340" spans="1:10">
      <c r="A340" s="191" t="s">
        <v>303</v>
      </c>
      <c r="B340" s="192"/>
      <c r="C340" s="193"/>
      <c r="D340" s="130">
        <f>SUM(D336:D339)</f>
        <v>287273</v>
      </c>
    </row>
    <row r="341" spans="1:10">
      <c r="A341" s="188" t="s">
        <v>301</v>
      </c>
      <c r="B341" s="189"/>
      <c r="C341" s="189"/>
      <c r="D341" s="190"/>
    </row>
    <row r="342" spans="1:10">
      <c r="A342" s="129"/>
      <c r="B342" s="7">
        <v>721</v>
      </c>
      <c r="C342" s="7" t="s">
        <v>308</v>
      </c>
      <c r="D342" s="128">
        <v>3585</v>
      </c>
    </row>
    <row r="343" spans="1:10" ht="15.75" thickBot="1">
      <c r="A343" s="197" t="s">
        <v>303</v>
      </c>
      <c r="B343" s="198"/>
      <c r="C343" s="199"/>
      <c r="D343" s="130">
        <v>3585</v>
      </c>
    </row>
    <row r="344" spans="1:10" ht="15.75" thickBot="1">
      <c r="A344" s="194" t="s">
        <v>307</v>
      </c>
      <c r="B344" s="195"/>
      <c r="C344" s="196"/>
      <c r="D344" s="131">
        <f>SUM(D340+D343)</f>
        <v>290858</v>
      </c>
      <c r="E344" s="91"/>
      <c r="F344" s="1"/>
      <c r="G344" s="92"/>
      <c r="H344" s="92"/>
      <c r="I344" s="1"/>
      <c r="J344" s="1"/>
    </row>
    <row r="345" spans="1:10" s="59" customFormat="1">
      <c r="A345" s="124"/>
      <c r="B345" s="124"/>
      <c r="C345" s="124"/>
      <c r="D345" s="125"/>
      <c r="E345" s="126"/>
      <c r="F345" s="126"/>
      <c r="G345" s="126"/>
      <c r="H345" s="126"/>
      <c r="I345" s="126"/>
      <c r="J345" s="126"/>
    </row>
    <row r="346" spans="1:10" s="59" customFormat="1">
      <c r="A346" s="124"/>
      <c r="B346" s="124"/>
      <c r="C346" s="124"/>
      <c r="D346" s="125"/>
      <c r="E346" s="126"/>
      <c r="F346" s="126"/>
      <c r="G346" s="126"/>
      <c r="H346" s="126"/>
      <c r="I346" s="126"/>
      <c r="J346" s="126"/>
    </row>
    <row r="347" spans="1:10" s="59" customFormat="1">
      <c r="A347" s="124"/>
      <c r="B347" s="124"/>
      <c r="C347" s="124"/>
      <c r="D347" s="125"/>
      <c r="E347" s="126"/>
      <c r="F347" s="126"/>
      <c r="G347" s="126"/>
      <c r="H347" s="126"/>
      <c r="I347" s="126"/>
      <c r="J347" s="126"/>
    </row>
    <row r="348" spans="1:10">
      <c r="A348" s="170" t="s">
        <v>239</v>
      </c>
      <c r="B348" s="170"/>
      <c r="C348" s="170"/>
    </row>
    <row r="349" spans="1:10">
      <c r="E349" s="91"/>
      <c r="F349" s="1" t="s">
        <v>240</v>
      </c>
    </row>
    <row r="350" spans="1:10">
      <c r="E350" s="91"/>
      <c r="F350" s="1" t="s">
        <v>241</v>
      </c>
    </row>
  </sheetData>
  <mergeCells count="42">
    <mergeCell ref="A348:C348"/>
    <mergeCell ref="C314:E314"/>
    <mergeCell ref="A1:J1"/>
    <mergeCell ref="A2:J2"/>
    <mergeCell ref="A70:C70"/>
    <mergeCell ref="A307:C307"/>
    <mergeCell ref="H5:J5"/>
    <mergeCell ref="H73:J73"/>
    <mergeCell ref="A335:D335"/>
    <mergeCell ref="A341:D341"/>
    <mergeCell ref="A340:C340"/>
    <mergeCell ref="A344:C344"/>
    <mergeCell ref="A343:C343"/>
    <mergeCell ref="A77:B77"/>
    <mergeCell ref="A83:B83"/>
    <mergeCell ref="A87:B87"/>
    <mergeCell ref="A90:B90"/>
    <mergeCell ref="A91:B91"/>
    <mergeCell ref="A95:B95"/>
    <mergeCell ref="A98:B98"/>
    <mergeCell ref="A99:B99"/>
    <mergeCell ref="A147:B147"/>
    <mergeCell ref="A162:B162"/>
    <mergeCell ref="A165:B165"/>
    <mergeCell ref="A167:B169"/>
    <mergeCell ref="A106:B106"/>
    <mergeCell ref="A116:B116"/>
    <mergeCell ref="A118:B118"/>
    <mergeCell ref="A132:B132"/>
    <mergeCell ref="A133:B133"/>
    <mergeCell ref="A172:B172"/>
    <mergeCell ref="A170:B170"/>
    <mergeCell ref="A181:B181"/>
    <mergeCell ref="A185:B185"/>
    <mergeCell ref="A186:B186"/>
    <mergeCell ref="A216:B216"/>
    <mergeCell ref="A306:B306"/>
    <mergeCell ref="A202:B202"/>
    <mergeCell ref="A205:B205"/>
    <mergeCell ref="A206:B206"/>
    <mergeCell ref="A215:B215"/>
    <mergeCell ref="A210:B210"/>
  </mergeCells>
  <pageMargins left="0.19" right="0.33" top="0.74803149606299213" bottom="0.74803149606299213" header="0.31496062992125984" footer="0.31496062992125984"/>
  <pageSetup paperSize="9"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9" sqref="C39"/>
    </sheetView>
  </sheetViews>
  <sheetFormatPr defaultRowHeight="15"/>
  <cols>
    <col min="3" max="3" width="38.28515625" bestFit="1" customWidth="1"/>
    <col min="4" max="4" width="9.5703125" bestFit="1" customWidth="1"/>
    <col min="5" max="5" width="10.7109375" bestFit="1" customWidth="1"/>
    <col min="6" max="7" width="11.85546875" bestFit="1" customWidth="1"/>
    <col min="8" max="10" width="10.710937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Obec</cp:lastModifiedBy>
  <cp:lastPrinted>2016-11-24T06:22:58Z</cp:lastPrinted>
  <dcterms:created xsi:type="dcterms:W3CDTF">2015-11-12T08:45:14Z</dcterms:created>
  <dcterms:modified xsi:type="dcterms:W3CDTF">2017-01-27T08:11:13Z</dcterms:modified>
</cp:coreProperties>
</file>