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2\"/>
    </mc:Choice>
  </mc:AlternateContent>
  <xr:revisionPtr revIDLastSave="0" documentId="13_ncr:1_{329E3E3F-5FFD-431B-90B3-85881E2D84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1" i="1" l="1"/>
  <c r="H160" i="1"/>
  <c r="H156" i="1"/>
  <c r="H157" i="1"/>
  <c r="H155" i="1"/>
  <c r="H152" i="1"/>
  <c r="H151" i="1"/>
  <c r="H146" i="1"/>
  <c r="H147" i="1"/>
  <c r="H148" i="1"/>
  <c r="H149" i="1"/>
  <c r="H150" i="1"/>
  <c r="H145" i="1"/>
  <c r="H133" i="1"/>
  <c r="H134" i="1"/>
  <c r="H135" i="1"/>
  <c r="H136" i="1"/>
  <c r="H137" i="1"/>
  <c r="H138" i="1"/>
  <c r="H139" i="1"/>
  <c r="H140" i="1"/>
  <c r="H141" i="1"/>
  <c r="H142" i="1"/>
  <c r="H143" i="1"/>
  <c r="H132" i="1"/>
  <c r="H123" i="1"/>
  <c r="H128" i="1"/>
  <c r="H127" i="1"/>
  <c r="H112" i="1"/>
  <c r="H113" i="1"/>
  <c r="H114" i="1"/>
  <c r="H115" i="1"/>
  <c r="H116" i="1"/>
  <c r="H118" i="1"/>
  <c r="H119" i="1"/>
  <c r="H120" i="1"/>
  <c r="H111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2" i="1"/>
  <c r="H88" i="1"/>
  <c r="H87" i="1"/>
  <c r="H82" i="1"/>
  <c r="H80" i="1"/>
  <c r="H84" i="1"/>
  <c r="H83" i="1"/>
  <c r="H81" i="1"/>
  <c r="H74" i="1"/>
  <c r="H75" i="1"/>
  <c r="H76" i="1"/>
  <c r="H77" i="1"/>
  <c r="H73" i="1"/>
  <c r="H68" i="1"/>
  <c r="H69" i="1"/>
  <c r="H70" i="1"/>
  <c r="H67" i="1"/>
  <c r="F65" i="1"/>
  <c r="G65" i="1"/>
  <c r="H63" i="1"/>
  <c r="H64" i="1"/>
  <c r="H62" i="1"/>
  <c r="H55" i="1"/>
  <c r="H56" i="1"/>
  <c r="H57" i="1"/>
  <c r="H58" i="1"/>
  <c r="H59" i="1"/>
  <c r="H60" i="1"/>
  <c r="H51" i="1"/>
  <c r="H52" i="1"/>
  <c r="H53" i="1"/>
  <c r="H54" i="1"/>
  <c r="H50" i="1"/>
  <c r="H34" i="1"/>
  <c r="H35" i="1"/>
  <c r="H36" i="1"/>
  <c r="H37" i="1"/>
  <c r="H38" i="1"/>
  <c r="H39" i="1"/>
  <c r="H40" i="1"/>
  <c r="H41" i="1"/>
  <c r="H33" i="1"/>
  <c r="H26" i="1"/>
  <c r="H27" i="1"/>
  <c r="H28" i="1"/>
  <c r="H25" i="1"/>
  <c r="H20" i="1"/>
  <c r="H19" i="1"/>
  <c r="H14" i="1"/>
  <c r="H15" i="1"/>
  <c r="H13" i="1"/>
  <c r="H10" i="1"/>
  <c r="H11" i="1"/>
  <c r="H12" i="1"/>
  <c r="H9" i="1"/>
  <c r="G180" i="1" l="1"/>
  <c r="G162" i="1"/>
  <c r="G158" i="1"/>
  <c r="G153" i="1"/>
  <c r="G126" i="1"/>
  <c r="G30" i="1"/>
  <c r="F71" i="1"/>
  <c r="G71" i="1"/>
  <c r="F78" i="1"/>
  <c r="G78" i="1"/>
  <c r="F85" i="1"/>
  <c r="G85" i="1"/>
  <c r="F89" i="1"/>
  <c r="G89" i="1"/>
  <c r="F90" i="1"/>
  <c r="G109" i="1"/>
  <c r="G17" i="1"/>
  <c r="G21" i="1"/>
  <c r="G42" i="1"/>
  <c r="H175" i="1"/>
  <c r="H176" i="1"/>
  <c r="G22" i="1" l="1"/>
  <c r="G90" i="1"/>
  <c r="G129" i="1" s="1"/>
  <c r="G163" i="1"/>
  <c r="G181" i="1" s="1"/>
  <c r="G43" i="1"/>
  <c r="H178" i="1"/>
  <c r="H177" i="1"/>
  <c r="F180" i="1"/>
  <c r="F162" i="1"/>
  <c r="F158" i="1"/>
  <c r="F153" i="1"/>
  <c r="F109" i="1"/>
  <c r="F42" i="1"/>
  <c r="G44" i="1" l="1"/>
  <c r="F163" i="1"/>
  <c r="F181" i="1" s="1"/>
  <c r="G182" i="1"/>
  <c r="F126" i="1" l="1"/>
  <c r="F129" i="1" s="1"/>
  <c r="F182" i="1" s="1"/>
  <c r="F21" i="1"/>
  <c r="F17" i="1"/>
  <c r="F22" i="1" s="1"/>
  <c r="F30" i="1"/>
  <c r="F43" i="1" s="1"/>
  <c r="E30" i="1"/>
  <c r="H167" i="1"/>
  <c r="H168" i="1"/>
  <c r="H169" i="1"/>
  <c r="H170" i="1"/>
  <c r="H171" i="1"/>
  <c r="E165" i="1"/>
  <c r="E166" i="1" s="1"/>
  <c r="H166" i="1" s="1"/>
  <c r="H32" i="1"/>
  <c r="H29" i="1"/>
  <c r="H126" i="1" l="1"/>
  <c r="F44" i="1"/>
  <c r="H71" i="1"/>
  <c r="H165" i="1"/>
  <c r="H42" i="1"/>
  <c r="H16" i="1" l="1"/>
  <c r="E180" i="1" l="1"/>
  <c r="H30" i="1" l="1"/>
  <c r="H153" i="1" l="1"/>
  <c r="E85" i="1" l="1"/>
  <c r="E21" i="1"/>
  <c r="E78" i="1"/>
  <c r="E42" i="1" l="1"/>
  <c r="E109" i="1" l="1"/>
  <c r="E126" i="1" l="1"/>
  <c r="H180" i="1" l="1"/>
  <c r="E153" i="1" l="1"/>
  <c r="H21" i="1" l="1"/>
  <c r="H109" i="1" l="1"/>
  <c r="E89" i="1" l="1"/>
  <c r="E71" i="1"/>
  <c r="E162" i="1"/>
  <c r="H162" i="1" l="1"/>
  <c r="H158" i="1"/>
  <c r="H89" i="1"/>
  <c r="H85" i="1"/>
  <c r="H78" i="1"/>
  <c r="E65" i="1"/>
  <c r="E90" i="1" s="1"/>
  <c r="E129" i="1" s="1"/>
  <c r="H65" i="1"/>
  <c r="E43" i="1"/>
  <c r="H90" i="1" l="1"/>
  <c r="H129" i="1" s="1"/>
  <c r="H163" i="1"/>
  <c r="E17" i="1" l="1"/>
  <c r="E22" i="1" s="1"/>
  <c r="E44" i="1" s="1"/>
  <c r="H181" i="1"/>
  <c r="H182" i="1" s="1"/>
  <c r="H43" i="1"/>
  <c r="E158" i="1" l="1"/>
  <c r="H17" i="1" l="1"/>
  <c r="H22" i="1" l="1"/>
  <c r="H44" i="1" s="1"/>
  <c r="E163" i="1" l="1"/>
  <c r="E181" i="1" s="1"/>
  <c r="E1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 Lendak</author>
    <author>DSL</author>
  </authors>
  <commentList>
    <comment ref="F13" authorId="0" shapeId="0" xr:uid="{B7CF61FF-C30C-4AF1-8160-E0AEC5DC45C7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platba DPH za mesiac 12/2021</t>
        </r>
      </text>
    </comment>
    <comment ref="F16" authorId="0" shapeId="0" xr:uid="{B27D97E7-D147-4032-9717-B04C51D11E77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Vratka nevyčerpaných transferov obce
2855,16€ - bežná činnosť - hlavná činnosť;
15 124,21€ - hlavná činnosť - zber odpadov
107,26 € - hlavná činnosť - likvidácia divokých skládkov
5 755,38€ - hlavná činnosť - odvodnenie miestnych komunikácii a zemné práce;
1 736,83€ - výstavba verejného osvetlenia</t>
        </r>
      </text>
    </comment>
    <comment ref="F32" authorId="0" shapeId="0" xr:uid="{1C4DD5BD-73FE-49A6-A113-A57A08B9C406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prevod peňažných prostriedkov z podnikateľskej činnosti</t>
        </r>
      </text>
    </comment>
    <comment ref="E56" authorId="0" shapeId="0" xr:uid="{6AACA35B-6CAF-4F23-B303-9B473BBE21E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E59" authorId="0" shapeId="0" xr:uid="{24FCBC9E-EE1A-4B5F-ACB2-55D2CE4F1D2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0" authorId="0" shapeId="0" xr:uid="{2D23B41D-1065-4186-8D88-7091C2CC1CB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9" authorId="0" shapeId="0" xr:uid="{8D5E9816-8DC0-4456-B99D-C6B523EE6A6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protipovodňové šachty - 3 ks</t>
        </r>
      </text>
    </comment>
    <comment ref="E73" authorId="0" shapeId="0" xr:uid="{06AFB2A5-A5AB-433F-A1F8-480BBF9840F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E74" authorId="1" shapeId="0" xr:uid="{C6DA7A72-9F31-4D31-8A61-099673ED115E}">
      <text>
        <r>
          <rPr>
            <b/>
            <sz val="9"/>
            <color indexed="81"/>
            <rFont val="Segoe UI"/>
            <family val="2"/>
            <charset val="238"/>
          </rPr>
          <t>PrO Lendak:</t>
        </r>
        <r>
          <rPr>
            <sz val="9"/>
            <color indexed="81"/>
            <rFont val="Segoe UI"/>
            <family val="2"/>
            <charset val="238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E81" authorId="0" shapeId="0" xr:uid="{C89F626C-D03D-49AB-A097-479C23D13A6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materiál 3000€ (30 svietidiel na komplet);
2100€ nájom plošiny (25€ na hod. *7 hod.*12x raz za mesiac s technikom)</t>
        </r>
      </text>
    </comment>
    <comment ref="E84" authorId="0" shapeId="0" xr:uid="{D2A6012B-95FF-4629-8AD8-5E5802B4516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E88" authorId="0" shapeId="0" xr:uid="{C56FD85C-A244-4D0A-8ABA-1670FFA84AA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700€;
Poistenie na vozidlá = 1300€;
Ostatné opravy a servis, STK, EK, atď = 2 400€</t>
        </r>
      </text>
    </comment>
    <comment ref="E92" authorId="0" shapeId="0" xr:uid="{FF68977E-4178-467E-9DC7-6880F673907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3,5 zamestnanca</t>
        </r>
      </text>
    </comment>
    <comment ref="E98" authorId="0" shapeId="0" xr:uid="{02CB7686-1EB6-4178-86DB-A162E219445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"Veľký servis" = 2000€;
Poistenie=700€;
Servis, súčiastky PRESCO = 1 300€</t>
        </r>
      </text>
    </comment>
    <comment ref="E119" authorId="0" shapeId="0" xr:uid="{CA2F74DC-E930-457E-99D8-BFCFC6079DB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E120" authorId="2" shapeId="0" xr:uid="{4CADACDC-5476-4390-A495-FC22B600FE24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F123" authorId="0" shapeId="0" xr:uid="{5A0F1965-F9B6-4D77-A99D-1BF5380560A4}">
      <text>
        <r>
          <rPr>
            <b/>
            <sz val="9"/>
            <color indexed="81"/>
            <rFont val="Segoe UI"/>
            <charset val="1"/>
          </rPr>
          <t>Pro veduci:</t>
        </r>
        <r>
          <rPr>
            <sz val="9"/>
            <color indexed="81"/>
            <rFont val="Segoe UI"/>
            <charset val="1"/>
          </rPr>
          <t xml:space="preserve">
platba DPH za mesiac 12/2021</t>
        </r>
      </text>
    </comment>
    <comment ref="E132" authorId="0" shapeId="0" xr:uid="{7E4142AE-B52C-435F-9253-A8560C69E44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 zamestnanci</t>
        </r>
      </text>
    </comment>
    <comment ref="E139" authorId="0" shapeId="0" xr:uid="{9A40A9B4-4B5D-471E-A87F-14268A18C29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40" authorId="0" shapeId="0" xr:uid="{7D13A66E-61B4-4ED4-9D46-C0CACDCAB0C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43" authorId="0" shapeId="0" xr:uid="{0AC4859F-C062-480F-B28A-06336421E01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6" authorId="0" shapeId="0" xr:uid="{80715BA0-6443-4C8B-8B88-44EE5264C0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8" authorId="0" shapeId="0" xr:uid="{8E9199A1-6A71-49E3-85DE-0A8B152650E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2000 el. energia
500 rozbor vody
5000 poplatok štátu
500 iné</t>
        </r>
      </text>
    </comment>
    <comment ref="E156" authorId="0" shapeId="0" xr:uid="{0E8A185B-5580-4FDB-AC82-936943440A8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500 nafta + drobný mat.
</t>
        </r>
      </text>
    </comment>
    <comment ref="E157" authorId="0" shapeId="0" xr:uid="{7BD14B20-4BF4-4D55-9C1A-1B3CFAA1F90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kalu z čističky</t>
        </r>
      </text>
    </comment>
    <comment ref="E171" authorId="2" shapeId="0" xr:uid="{6F1E4FA0-DCBA-4BA1-97A5-FED4D07F1206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Ul. Jána Krstiteľa- 500 m - hlavné kanalizačné potrubie + 300 m prípojok= 60 000€
             </t>
        </r>
      </text>
    </comment>
  </commentList>
</comments>
</file>

<file path=xl/sharedStrings.xml><?xml version="1.0" encoding="utf-8"?>
<sst xmlns="http://schemas.openxmlformats.org/spreadsheetml/2006/main" count="435" uniqueCount="160">
  <si>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</si>
  <si>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</si>
  <si>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</si>
  <si>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</si>
  <si>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</si>
  <si>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</si>
  <si>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</si>
  <si>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</si>
  <si>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</si>
  <si>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</si>
  <si>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</si>
  <si>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</si>
  <si>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</si>
  <si>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</si>
  <si>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</si>
  <si>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</si>
  <si>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</si>
  <si>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</si>
  <si>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</si>
  <si>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</si>
  <si>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</si>
  <si>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</si>
  <si>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</si>
  <si>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</si>
  <si>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</si>
  <si>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</si>
  <si>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</si>
  <si>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</si>
  <si>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</si>
  <si>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</si>
  <si>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</si>
  <si>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</si>
  <si>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</si>
  <si>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</si>
  <si>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</si>
  <si>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</si>
  <si>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</si>
  <si>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</si>
  <si>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</si>
  <si>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</si>
  <si>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</si>
  <si>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</si>
  <si>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</si>
  <si>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</si>
  <si>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</si>
  <si>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</si>
  <si>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</si>
  <si>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</si>
  <si>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</si>
  <si>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</si>
  <si>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</si>
  <si>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</si>
  <si>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</si>
  <si>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</si>
  <si>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</si>
  <si>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</si>
  <si>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</si>
  <si>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</si>
  <si>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</si>
  <si>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</si>
  <si>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</si>
  <si>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</si>
  <si>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</si>
  <si>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</si>
  <si>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</si>
  <si>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</si>
  <si>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</si>
  <si>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</si>
  <si>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</si>
  <si>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</si>
  <si>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novej budovy PrO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</si>
  <si>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</si>
  <si>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</si>
  <si>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</si>
  <si>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</si>
  <si>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</si>
  <si>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</si>
  <si>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</si>
  <si>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</si>
  <si>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</si>
  <si>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</si>
  <si>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</si>
  <si>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</si>
  <si>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</si>
  <si>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</si>
  <si>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</si>
  <si>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</si>
  <si>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</si>
  <si>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</si>
  <si>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</si>
  <si>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</si>
  <si>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</si>
  <si>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</si>
  <si>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</si>
  <si>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</si>
  <si>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</si>
  <si>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</si>
  <si>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</si>
  <si>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</si>
  <si>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</si>
  <si>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</si>
  <si>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</si>
  <si>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</si>
  <si>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</si>
  <si>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</si>
  <si>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</si>
  <si>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</si>
  <si>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</si>
  <si>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</si>
  <si>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</si>
  <si>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</si>
  <si>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</si>
  <si>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</si>
  <si>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</si>
  <si>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</si>
  <si>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Rekonštrukcia strechy obecného úradu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</si>
  <si>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</si>
  <si>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</si>
  <si>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</si>
  <si>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</si>
  <si>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</si>
  <si>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</si>
  <si>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</si>
  <si>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</si>
  <si>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</si>
  <si>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</si>
  <si>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</si>
  <si>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</si>
  <si>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Zateplenie budovy PrO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</si>
  <si>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</si>
  <si>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</si>
  <si>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</si>
  <si>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</si>
  <si>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</si>
  <si>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</si>
  <si>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</si>
  <si>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</si>
  <si>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</si>
  <si>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</si>
  <si>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</si>
  <si>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</si>
  <si>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</si>
  <si>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</si>
  <si>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</si>
  <si>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</si>
  <si>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</si>
  <si>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Kapitálový transfer - rekonštrukcia ČOV</t>
  </si>
  <si>
    <t>Kapitálový transfer - nadstavba OcÚ</t>
  </si>
  <si>
    <t xml:space="preserve"> Rozpočet 2022</t>
  </si>
  <si>
    <t>Úprava 07.02.2022</t>
  </si>
  <si>
    <t>Úprava 27.06.2022</t>
  </si>
  <si>
    <t>223003;292</t>
  </si>
  <si>
    <t>Rozpočtové opatrenie PrO č. 02_2022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</si>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</sst>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0" fontId="4" fillId="0" borderId="0" xfId="0" applyFont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3" fillId="0" borderId="0" xfId="0" applyNumberFormat="1" applyFont="1"/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 applyBorder="1"/>
    <xf numFmtId="0" fontId="12" fillId="9" borderId="9" xfId="1" applyFont="1" applyFill="1" applyBorder="1"/>
    <xf numFmtId="49" fontId="8" fillId="6" borderId="9" xfId="1" applyNumberFormat="1" applyFont="1" applyFill="1" applyBorder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0" fontId="3" fillId="0" borderId="0" xfId="0" applyFont="1" applyFill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9" fillId="5" borderId="1" xfId="0" applyNumberFormat="1" applyFont="1" applyFill="1" applyBorder="1"/>
    <xf numFmtId="1" fontId="8" fillId="6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0" fillId="0" borderId="0" xfId="0" applyFont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9" fontId="3" fillId="0" borderId="0" xfId="2" applyNumberFormat="1" applyFont="1"/>
    <xf numFmtId="9" fontId="3" fillId="0" borderId="0" xfId="0" applyNumberFormat="1" applyFont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</cellXfs>
  <cellStyles count="3">
    <cellStyle name="Excel Built-in Normal" xfId="1" xr:uid="{00000000-0005-0000-0000-000000000000}"/>
    <cellStyle name="Normálna" xfId="0" builtinId="0"/>
    <cellStyle name="Percentá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"/>
  <sheetViews>
    <sheetView tabSelected="1" topLeftCell="B1" zoomScale="90" zoomScaleNormal="90" workbookViewId="0">
      <pane ySplit="6" topLeftCell="A163" activePane="bottomLeft" state="frozen"/>
      <selection pane="bottomLeft" activeCell="G11" sqref="G11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7109375" style="2" bestFit="1" customWidth="1"/>
    <col min="6" max="8" width="10.7109375" style="2" customWidth="1"/>
    <col min="9" max="9" width="12.7109375" style="2" bestFit="1" customWidth="1"/>
    <col min="10" max="11" width="13.85546875" style="2" bestFit="1" customWidth="1"/>
    <col min="12" max="12" width="13.28515625" style="2" bestFit="1" customWidth="1"/>
    <col min="13" max="13" width="12.7109375" style="2" bestFit="1" customWidth="1"/>
    <col min="14" max="16384" width="9.140625" style="2"/>
  </cols>
  <sheetData>
    <row r="1" spans="1:8" ht="25.5" x14ac:dyDescent="0.35">
      <c r="A1" s="1"/>
      <c r="B1" s="106" t="s">
        <v>152</v>
      </c>
      <c r="C1" s="106"/>
      <c r="D1" s="106"/>
      <c r="E1" s="106"/>
      <c r="F1" s="106"/>
      <c r="G1" s="106"/>
      <c r="H1" s="106"/>
    </row>
    <row r="2" spans="1:8" x14ac:dyDescent="0.25">
      <c r="A2" s="3"/>
      <c r="B2" s="107" t="s">
        <v>0</v>
      </c>
      <c r="C2" s="107"/>
      <c r="D2" s="107"/>
      <c r="E2" s="107"/>
      <c r="F2" s="107"/>
      <c r="G2" s="107"/>
      <c r="H2" s="107"/>
    </row>
    <row r="3" spans="1:8" x14ac:dyDescent="0.25">
      <c r="A3" s="4"/>
      <c r="B3" s="4"/>
      <c r="C3" s="4"/>
      <c r="D3" s="5"/>
      <c r="E3" s="4"/>
      <c r="F3" s="4"/>
      <c r="G3" s="4"/>
      <c r="H3" s="4"/>
    </row>
    <row r="4" spans="1:8" ht="6" customHeight="1" x14ac:dyDescent="0.25">
      <c r="A4" s="4"/>
      <c r="B4" s="4"/>
      <c r="C4" s="4"/>
      <c r="D4" s="5"/>
      <c r="E4" s="4"/>
      <c r="F4" s="4"/>
      <c r="G4" s="4"/>
      <c r="H4" s="4"/>
    </row>
    <row r="5" spans="1:8" ht="15.75" thickBot="1" x14ac:dyDescent="0.3">
      <c r="A5" s="6"/>
      <c r="B5" s="6" t="s">
        <v>1</v>
      </c>
      <c r="C5" s="4"/>
      <c r="D5" s="5"/>
      <c r="E5" s="113" t="s">
        <v>15</v>
      </c>
      <c r="F5" s="114"/>
      <c r="G5" s="114"/>
      <c r="H5" s="115"/>
    </row>
    <row r="6" spans="1:8" ht="27" thickBot="1" x14ac:dyDescent="0.3">
      <c r="A6" s="7" t="s">
        <v>19</v>
      </c>
      <c r="B6" s="7" t="s">
        <v>105</v>
      </c>
      <c r="C6" s="8" t="s">
        <v>21</v>
      </c>
      <c r="D6" s="101" t="s">
        <v>2</v>
      </c>
      <c r="E6" s="104" t="s">
        <v>148</v>
      </c>
      <c r="F6" s="104" t="s">
        <v>149</v>
      </c>
      <c r="G6" s="104" t="s">
        <v>150</v>
      </c>
      <c r="H6" s="105" t="s">
        <v>96</v>
      </c>
    </row>
    <row r="7" spans="1:8" x14ac:dyDescent="0.25">
      <c r="A7" s="116" t="s">
        <v>49</v>
      </c>
      <c r="B7" s="117"/>
      <c r="C7" s="117"/>
      <c r="D7" s="118"/>
      <c r="E7" s="9"/>
      <c r="F7" s="9"/>
      <c r="G7" s="9"/>
      <c r="H7" s="9"/>
    </row>
    <row r="8" spans="1:8" x14ac:dyDescent="0.25">
      <c r="A8" s="10"/>
      <c r="B8" s="10" t="s">
        <v>3</v>
      </c>
      <c r="C8" s="11"/>
      <c r="D8" s="11" t="s">
        <v>76</v>
      </c>
      <c r="E8" s="11"/>
      <c r="F8" s="12"/>
      <c r="G8" s="12"/>
      <c r="H8" s="12"/>
    </row>
    <row r="9" spans="1:8" x14ac:dyDescent="0.25">
      <c r="A9" s="57">
        <v>41</v>
      </c>
      <c r="B9" s="57"/>
      <c r="C9" s="57">
        <v>312007</v>
      </c>
      <c r="D9" s="13" t="s">
        <v>125</v>
      </c>
      <c r="E9" s="15">
        <v>249071</v>
      </c>
      <c r="F9" s="15"/>
      <c r="G9" s="15"/>
      <c r="H9" s="15">
        <f>E9+F9+G9</f>
        <v>249071</v>
      </c>
    </row>
    <row r="10" spans="1:8" x14ac:dyDescent="0.25">
      <c r="A10" s="57">
        <v>41</v>
      </c>
      <c r="B10" s="57"/>
      <c r="C10" s="57">
        <v>312007</v>
      </c>
      <c r="D10" s="13" t="s">
        <v>126</v>
      </c>
      <c r="E10" s="15">
        <v>146155</v>
      </c>
      <c r="F10" s="15">
        <v>4000</v>
      </c>
      <c r="G10" s="15"/>
      <c r="H10" s="15">
        <f t="shared" ref="H10:H12" si="0">E10+F10+G10</f>
        <v>150155</v>
      </c>
    </row>
    <row r="11" spans="1:8" x14ac:dyDescent="0.25">
      <c r="A11" s="57">
        <v>41</v>
      </c>
      <c r="B11" s="57"/>
      <c r="C11" s="57">
        <v>312007</v>
      </c>
      <c r="D11" s="13" t="s">
        <v>88</v>
      </c>
      <c r="E11" s="15">
        <v>1000</v>
      </c>
      <c r="F11" s="15"/>
      <c r="G11" s="15"/>
      <c r="H11" s="15">
        <f t="shared" si="0"/>
        <v>1000</v>
      </c>
    </row>
    <row r="12" spans="1:8" x14ac:dyDescent="0.25">
      <c r="A12" s="57">
        <v>41</v>
      </c>
      <c r="B12" s="57"/>
      <c r="C12" s="57">
        <v>312007</v>
      </c>
      <c r="D12" s="13" t="s">
        <v>93</v>
      </c>
      <c r="E12" s="15">
        <v>61029</v>
      </c>
      <c r="F12" s="15"/>
      <c r="G12" s="15"/>
      <c r="H12" s="15">
        <f t="shared" si="0"/>
        <v>61029</v>
      </c>
    </row>
    <row r="13" spans="1:8" x14ac:dyDescent="0.25">
      <c r="A13" s="57">
        <v>41</v>
      </c>
      <c r="B13" s="57"/>
      <c r="C13" s="58">
        <v>322005</v>
      </c>
      <c r="D13" s="57" t="s">
        <v>147</v>
      </c>
      <c r="E13" s="52">
        <v>0</v>
      </c>
      <c r="F13" s="52">
        <v>2629.62</v>
      </c>
      <c r="G13" s="52"/>
      <c r="H13" s="52">
        <f>E13+F13+G13</f>
        <v>2629.62</v>
      </c>
    </row>
    <row r="14" spans="1:8" x14ac:dyDescent="0.25">
      <c r="A14" s="57">
        <v>41</v>
      </c>
      <c r="B14" s="57"/>
      <c r="C14" s="58">
        <v>322005</v>
      </c>
      <c r="D14" s="57" t="s">
        <v>131</v>
      </c>
      <c r="E14" s="52">
        <v>0</v>
      </c>
      <c r="F14" s="52"/>
      <c r="G14" s="52"/>
      <c r="H14" s="52">
        <f t="shared" ref="H14:H15" si="1">E14+F14+G14</f>
        <v>0</v>
      </c>
    </row>
    <row r="15" spans="1:8" x14ac:dyDescent="0.25">
      <c r="A15" s="57">
        <v>41</v>
      </c>
      <c r="B15" s="57"/>
      <c r="C15" s="58">
        <v>322005</v>
      </c>
      <c r="D15" s="57" t="s">
        <v>135</v>
      </c>
      <c r="E15" s="52">
        <v>0</v>
      </c>
      <c r="F15" s="52"/>
      <c r="G15" s="52"/>
      <c r="H15" s="52">
        <f t="shared" si="1"/>
        <v>0</v>
      </c>
    </row>
    <row r="16" spans="1:8" x14ac:dyDescent="0.25">
      <c r="A16" s="16">
        <v>41</v>
      </c>
      <c r="B16" s="57"/>
      <c r="C16" s="17">
        <v>453</v>
      </c>
      <c r="D16" s="24" t="s">
        <v>97</v>
      </c>
      <c r="E16" s="84">
        <v>0</v>
      </c>
      <c r="F16" s="84">
        <v>25578.84</v>
      </c>
      <c r="G16" s="84"/>
      <c r="H16" s="84">
        <f t="shared" ref="H16" si="2">E16+F16</f>
        <v>25578.84</v>
      </c>
    </row>
    <row r="17" spans="1:8" x14ac:dyDescent="0.25">
      <c r="A17" s="18" t="s">
        <v>45</v>
      </c>
      <c r="B17" s="55"/>
      <c r="C17" s="19"/>
      <c r="D17" s="20" t="s">
        <v>76</v>
      </c>
      <c r="E17" s="21">
        <f>SUM(E9:E16)</f>
        <v>457255</v>
      </c>
      <c r="F17" s="21">
        <f>SUM(F9:F16)</f>
        <v>32208.46</v>
      </c>
      <c r="G17" s="21">
        <f>SUM(G9:G16)</f>
        <v>0</v>
      </c>
      <c r="H17" s="21">
        <f>SUM(H9:H16)</f>
        <v>489463.46</v>
      </c>
    </row>
    <row r="18" spans="1:8" x14ac:dyDescent="0.25">
      <c r="A18" s="10"/>
      <c r="B18" s="10" t="s">
        <v>3</v>
      </c>
      <c r="C18" s="11"/>
      <c r="D18" s="11" t="s">
        <v>77</v>
      </c>
      <c r="E18" s="11"/>
      <c r="F18" s="11"/>
      <c r="G18" s="11"/>
      <c r="H18" s="11"/>
    </row>
    <row r="19" spans="1:8" x14ac:dyDescent="0.25">
      <c r="A19" s="57">
        <v>71</v>
      </c>
      <c r="B19" s="57"/>
      <c r="C19" s="59" t="s">
        <v>102</v>
      </c>
      <c r="D19" s="13" t="s">
        <v>79</v>
      </c>
      <c r="E19" s="15">
        <v>0</v>
      </c>
      <c r="F19" s="15"/>
      <c r="G19" s="15">
        <v>150</v>
      </c>
      <c r="H19" s="15">
        <f t="shared" ref="H19:H20" si="3">E19+F19+G19</f>
        <v>150</v>
      </c>
    </row>
    <row r="20" spans="1:8" x14ac:dyDescent="0.25">
      <c r="A20" s="57">
        <v>71</v>
      </c>
      <c r="B20" s="57"/>
      <c r="C20" s="59" t="s">
        <v>103</v>
      </c>
      <c r="D20" s="13" t="s">
        <v>78</v>
      </c>
      <c r="E20" s="15">
        <v>36000</v>
      </c>
      <c r="F20" s="15"/>
      <c r="G20" s="15"/>
      <c r="H20" s="15">
        <f t="shared" si="3"/>
        <v>36000</v>
      </c>
    </row>
    <row r="21" spans="1:8" x14ac:dyDescent="0.25">
      <c r="A21" s="18" t="s">
        <v>45</v>
      </c>
      <c r="B21" s="55"/>
      <c r="C21" s="19"/>
      <c r="D21" s="20" t="s">
        <v>77</v>
      </c>
      <c r="E21" s="22">
        <f>SUM(E19:E20)</f>
        <v>36000</v>
      </c>
      <c r="F21" s="22">
        <f>SUM(F19:F20)</f>
        <v>0</v>
      </c>
      <c r="G21" s="22">
        <f>SUM(G19:G20)</f>
        <v>150</v>
      </c>
      <c r="H21" s="22">
        <f t="shared" ref="H21" si="4">SUM(H19:H20)</f>
        <v>36150</v>
      </c>
    </row>
    <row r="22" spans="1:8" x14ac:dyDescent="0.25">
      <c r="A22" s="110" t="s">
        <v>55</v>
      </c>
      <c r="B22" s="111"/>
      <c r="C22" s="111"/>
      <c r="D22" s="112"/>
      <c r="E22" s="23">
        <f>E21+E17</f>
        <v>493255</v>
      </c>
      <c r="F22" s="23">
        <f>F21+F17</f>
        <v>32208.46</v>
      </c>
      <c r="G22" s="23">
        <f>G21+G17</f>
        <v>150</v>
      </c>
      <c r="H22" s="23">
        <f t="shared" ref="H22" si="5">H21+H17</f>
        <v>525613.46</v>
      </c>
    </row>
    <row r="23" spans="1:8" x14ac:dyDescent="0.25">
      <c r="A23" s="116" t="s">
        <v>58</v>
      </c>
      <c r="B23" s="117"/>
      <c r="C23" s="117"/>
      <c r="D23" s="118"/>
      <c r="E23" s="9"/>
      <c r="F23" s="9"/>
      <c r="G23" s="9"/>
      <c r="H23" s="9"/>
    </row>
    <row r="24" spans="1:8" x14ac:dyDescent="0.25">
      <c r="A24" s="10"/>
      <c r="B24" s="10" t="s">
        <v>3</v>
      </c>
      <c r="C24" s="11"/>
      <c r="D24" s="11" t="s">
        <v>80</v>
      </c>
      <c r="E24" s="11"/>
      <c r="F24" s="11"/>
      <c r="G24" s="11"/>
      <c r="H24" s="11"/>
    </row>
    <row r="25" spans="1:8" x14ac:dyDescent="0.25">
      <c r="A25" s="59" t="s">
        <v>104</v>
      </c>
      <c r="B25" s="57"/>
      <c r="C25" s="57">
        <v>322005</v>
      </c>
      <c r="D25" s="13" t="s">
        <v>81</v>
      </c>
      <c r="E25" s="52">
        <v>131793</v>
      </c>
      <c r="F25" s="52"/>
      <c r="G25" s="52"/>
      <c r="H25" s="52">
        <f>E25+F25+G25</f>
        <v>131793</v>
      </c>
    </row>
    <row r="26" spans="1:8" x14ac:dyDescent="0.25">
      <c r="A26" s="59">
        <v>41</v>
      </c>
      <c r="B26" s="57"/>
      <c r="C26" s="57">
        <v>322005</v>
      </c>
      <c r="D26" s="13" t="s">
        <v>138</v>
      </c>
      <c r="E26" s="52">
        <v>10000</v>
      </c>
      <c r="F26" s="52"/>
      <c r="G26" s="52"/>
      <c r="H26" s="52">
        <f t="shared" ref="H26:H28" si="6">E26+F26+G26</f>
        <v>10000</v>
      </c>
    </row>
    <row r="27" spans="1:8" x14ac:dyDescent="0.25">
      <c r="A27" s="57">
        <v>41</v>
      </c>
      <c r="B27" s="57"/>
      <c r="C27" s="58">
        <v>322005</v>
      </c>
      <c r="D27" s="57" t="s">
        <v>140</v>
      </c>
      <c r="E27" s="52">
        <v>30000</v>
      </c>
      <c r="F27" s="52"/>
      <c r="G27" s="52"/>
      <c r="H27" s="52">
        <f t="shared" si="6"/>
        <v>30000</v>
      </c>
    </row>
    <row r="28" spans="1:8" x14ac:dyDescent="0.25">
      <c r="A28" s="57">
        <v>41</v>
      </c>
      <c r="B28" s="57"/>
      <c r="C28" s="58">
        <v>322005</v>
      </c>
      <c r="D28" s="57" t="s">
        <v>146</v>
      </c>
      <c r="E28" s="52"/>
      <c r="F28" s="52">
        <v>66000</v>
      </c>
      <c r="G28" s="52"/>
      <c r="H28" s="52">
        <f t="shared" si="6"/>
        <v>66000</v>
      </c>
    </row>
    <row r="29" spans="1:8" x14ac:dyDescent="0.25">
      <c r="A29" s="97">
        <v>41</v>
      </c>
      <c r="B29" s="57"/>
      <c r="C29" s="58">
        <v>453</v>
      </c>
      <c r="D29" s="24" t="s">
        <v>97</v>
      </c>
      <c r="E29" s="84"/>
      <c r="F29" s="84"/>
      <c r="G29" s="84"/>
      <c r="H29" s="84">
        <f t="shared" ref="H29" si="7">E29+F29</f>
        <v>0</v>
      </c>
    </row>
    <row r="30" spans="1:8" x14ac:dyDescent="0.25">
      <c r="A30" s="18" t="s">
        <v>45</v>
      </c>
      <c r="B30" s="55"/>
      <c r="C30" s="19"/>
      <c r="D30" s="20" t="s">
        <v>76</v>
      </c>
      <c r="E30" s="21">
        <f>SUM(E25:E29)</f>
        <v>171793</v>
      </c>
      <c r="F30" s="21">
        <f t="shared" ref="F30:H30" si="8">SUM(F25:F29)</f>
        <v>66000</v>
      </c>
      <c r="G30" s="21">
        <f t="shared" si="8"/>
        <v>0</v>
      </c>
      <c r="H30" s="21">
        <f t="shared" si="8"/>
        <v>237793</v>
      </c>
    </row>
    <row r="31" spans="1:8" x14ac:dyDescent="0.25">
      <c r="A31" s="10"/>
      <c r="B31" s="10" t="s">
        <v>3</v>
      </c>
      <c r="C31" s="11"/>
      <c r="D31" s="11" t="s">
        <v>77</v>
      </c>
      <c r="E31" s="11"/>
      <c r="F31" s="11"/>
      <c r="G31" s="11"/>
      <c r="H31" s="11"/>
    </row>
    <row r="32" spans="1:8" s="25" customFormat="1" ht="12.75" x14ac:dyDescent="0.2">
      <c r="A32" s="60" t="s">
        <v>106</v>
      </c>
      <c r="B32" s="61"/>
      <c r="C32" s="62">
        <v>453</v>
      </c>
      <c r="D32" s="24" t="s">
        <v>97</v>
      </c>
      <c r="E32" s="84">
        <v>15000</v>
      </c>
      <c r="F32" s="84">
        <v>27612.99</v>
      </c>
      <c r="G32" s="84"/>
      <c r="H32" s="84">
        <f t="shared" ref="H32" si="9">E32+F32</f>
        <v>42612.990000000005</v>
      </c>
    </row>
    <row r="33" spans="1:8" s="25" customFormat="1" ht="12.75" x14ac:dyDescent="0.2">
      <c r="A33" s="61">
        <v>71</v>
      </c>
      <c r="B33" s="61"/>
      <c r="C33" s="62">
        <v>223001</v>
      </c>
      <c r="D33" s="24" t="s">
        <v>69</v>
      </c>
      <c r="E33" s="15">
        <v>3000</v>
      </c>
      <c r="F33" s="15"/>
      <c r="G33" s="15">
        <v>1000</v>
      </c>
      <c r="H33" s="15">
        <f t="shared" ref="H33:H41" si="10">E33+F33+G33</f>
        <v>4000</v>
      </c>
    </row>
    <row r="34" spans="1:8" x14ac:dyDescent="0.25">
      <c r="A34" s="61">
        <v>71</v>
      </c>
      <c r="B34" s="63"/>
      <c r="C34" s="62">
        <v>223001</v>
      </c>
      <c r="D34" s="14" t="s">
        <v>94</v>
      </c>
      <c r="E34" s="15">
        <v>120</v>
      </c>
      <c r="F34" s="15"/>
      <c r="G34" s="15">
        <v>2100</v>
      </c>
      <c r="H34" s="15">
        <f t="shared" si="10"/>
        <v>2220</v>
      </c>
    </row>
    <row r="35" spans="1:8" s="4" customFormat="1" x14ac:dyDescent="0.25">
      <c r="A35" s="61">
        <v>71</v>
      </c>
      <c r="B35" s="61"/>
      <c r="C35" s="62">
        <v>223001</v>
      </c>
      <c r="D35" s="28" t="s">
        <v>59</v>
      </c>
      <c r="E35" s="15">
        <v>1800</v>
      </c>
      <c r="F35" s="26"/>
      <c r="G35" s="26"/>
      <c r="H35" s="15">
        <f t="shared" si="10"/>
        <v>1800</v>
      </c>
    </row>
    <row r="36" spans="1:8" s="4" customFormat="1" x14ac:dyDescent="0.25">
      <c r="A36" s="61">
        <v>71</v>
      </c>
      <c r="B36" s="61"/>
      <c r="C36" s="62">
        <v>223001</v>
      </c>
      <c r="D36" s="28" t="s">
        <v>82</v>
      </c>
      <c r="E36" s="15">
        <v>54360</v>
      </c>
      <c r="F36" s="26"/>
      <c r="G36" s="26"/>
      <c r="H36" s="15">
        <f t="shared" si="10"/>
        <v>54360</v>
      </c>
    </row>
    <row r="37" spans="1:8" s="4" customFormat="1" x14ac:dyDescent="0.25">
      <c r="A37" s="61">
        <v>71</v>
      </c>
      <c r="B37" s="61"/>
      <c r="C37" s="62">
        <v>223001</v>
      </c>
      <c r="D37" s="28" t="s">
        <v>83</v>
      </c>
      <c r="E37" s="15">
        <v>3600</v>
      </c>
      <c r="F37" s="26"/>
      <c r="G37" s="26"/>
      <c r="H37" s="15">
        <f t="shared" si="10"/>
        <v>3600</v>
      </c>
    </row>
    <row r="38" spans="1:8" s="4" customFormat="1" x14ac:dyDescent="0.25">
      <c r="A38" s="61">
        <v>71</v>
      </c>
      <c r="B38" s="61"/>
      <c r="C38" s="62">
        <v>223001</v>
      </c>
      <c r="D38" s="28" t="s">
        <v>84</v>
      </c>
      <c r="E38" s="15">
        <v>240</v>
      </c>
      <c r="F38" s="26"/>
      <c r="G38" s="26"/>
      <c r="H38" s="15">
        <f t="shared" si="10"/>
        <v>240</v>
      </c>
    </row>
    <row r="39" spans="1:8" s="4" customFormat="1" x14ac:dyDescent="0.25">
      <c r="A39" s="61">
        <v>71</v>
      </c>
      <c r="B39" s="61"/>
      <c r="C39" s="62">
        <v>223001</v>
      </c>
      <c r="D39" s="28" t="s">
        <v>85</v>
      </c>
      <c r="E39" s="15">
        <v>60</v>
      </c>
      <c r="F39" s="26"/>
      <c r="G39" s="26"/>
      <c r="H39" s="15">
        <f t="shared" si="10"/>
        <v>60</v>
      </c>
    </row>
    <row r="40" spans="1:8" s="29" customFormat="1" ht="12.75" x14ac:dyDescent="0.2">
      <c r="A40" s="61">
        <v>71</v>
      </c>
      <c r="B40" s="57"/>
      <c r="C40" s="62">
        <v>223001</v>
      </c>
      <c r="D40" s="13" t="s">
        <v>86</v>
      </c>
      <c r="E40" s="15">
        <v>110000</v>
      </c>
      <c r="F40" s="51"/>
      <c r="G40" s="51"/>
      <c r="H40" s="15">
        <f t="shared" si="10"/>
        <v>110000</v>
      </c>
    </row>
    <row r="41" spans="1:8" x14ac:dyDescent="0.25">
      <c r="A41" s="61">
        <v>71</v>
      </c>
      <c r="B41" s="57"/>
      <c r="C41" s="59" t="s">
        <v>151</v>
      </c>
      <c r="D41" s="13" t="s">
        <v>87</v>
      </c>
      <c r="E41" s="15">
        <v>2000</v>
      </c>
      <c r="F41" s="86"/>
      <c r="G41" s="86">
        <v>1000</v>
      </c>
      <c r="H41" s="15">
        <f t="shared" si="10"/>
        <v>3000</v>
      </c>
    </row>
    <row r="42" spans="1:8" x14ac:dyDescent="0.25">
      <c r="A42" s="55" t="s">
        <v>45</v>
      </c>
      <c r="B42" s="55"/>
      <c r="C42" s="19"/>
      <c r="D42" s="20" t="s">
        <v>77</v>
      </c>
      <c r="E42" s="21">
        <f>SUM(E32:E41)</f>
        <v>190180</v>
      </c>
      <c r="F42" s="21">
        <f>SUM(F32:F41)</f>
        <v>27612.99</v>
      </c>
      <c r="G42" s="21">
        <f>SUM(G32:G41)</f>
        <v>4100</v>
      </c>
      <c r="H42" s="21">
        <f>SUM(H32:H41)</f>
        <v>221892.99</v>
      </c>
    </row>
    <row r="43" spans="1:8" ht="15.75" thickBot="1" x14ac:dyDescent="0.3">
      <c r="A43" s="110" t="s">
        <v>73</v>
      </c>
      <c r="B43" s="111"/>
      <c r="C43" s="111"/>
      <c r="D43" s="112"/>
      <c r="E43" s="23">
        <f t="shared" ref="E43:F43" si="11">SUM(E42,E30)</f>
        <v>361973</v>
      </c>
      <c r="F43" s="23">
        <f t="shared" si="11"/>
        <v>93612.99</v>
      </c>
      <c r="G43" s="23">
        <f t="shared" ref="G43" si="12">SUM(G42,G30)</f>
        <v>4100</v>
      </c>
      <c r="H43" s="23">
        <f>SUM(H42,H30)</f>
        <v>459685.99</v>
      </c>
    </row>
    <row r="44" spans="1:8" ht="16.5" thickBot="1" x14ac:dyDescent="0.3">
      <c r="A44" s="30"/>
      <c r="B44" s="108" t="s">
        <v>4</v>
      </c>
      <c r="C44" s="109"/>
      <c r="D44" s="109"/>
      <c r="E44" s="31">
        <f>E43+E22</f>
        <v>855228</v>
      </c>
      <c r="F44" s="31">
        <f>F43+F22</f>
        <v>125821.45000000001</v>
      </c>
      <c r="G44" s="31">
        <f>G43+G22</f>
        <v>4250</v>
      </c>
      <c r="H44" s="31">
        <f>H43+H22</f>
        <v>985299.45</v>
      </c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ht="8.25" customHeight="1" x14ac:dyDescent="0.25">
      <c r="A46" s="29"/>
      <c r="B46" s="29"/>
      <c r="C46" s="29"/>
      <c r="D46" s="29"/>
      <c r="E46" s="29"/>
      <c r="F46" s="29"/>
      <c r="G46" s="29"/>
      <c r="H46" s="29"/>
    </row>
    <row r="47" spans="1:8" ht="15.75" thickBot="1" x14ac:dyDescent="0.3">
      <c r="A47" s="6"/>
      <c r="B47" s="6" t="s">
        <v>5</v>
      </c>
      <c r="C47" s="4"/>
      <c r="D47" s="5"/>
      <c r="E47" s="113" t="s">
        <v>15</v>
      </c>
      <c r="F47" s="114"/>
      <c r="G47" s="114"/>
      <c r="H47" s="115"/>
    </row>
    <row r="48" spans="1:8" ht="27" thickBot="1" x14ac:dyDescent="0.3">
      <c r="A48" s="7" t="s">
        <v>19</v>
      </c>
      <c r="B48" s="7" t="s">
        <v>105</v>
      </c>
      <c r="C48" s="8" t="s">
        <v>21</v>
      </c>
      <c r="D48" s="100" t="s">
        <v>2</v>
      </c>
      <c r="E48" s="104" t="s">
        <v>148</v>
      </c>
      <c r="F48" s="104" t="s">
        <v>149</v>
      </c>
      <c r="G48" s="104" t="s">
        <v>150</v>
      </c>
      <c r="H48" s="105" t="s">
        <v>96</v>
      </c>
    </row>
    <row r="49" spans="1:12" x14ac:dyDescent="0.25">
      <c r="A49" s="116" t="s">
        <v>49</v>
      </c>
      <c r="B49" s="117"/>
      <c r="C49" s="117"/>
      <c r="D49" s="118"/>
      <c r="E49" s="9"/>
      <c r="F49" s="9"/>
      <c r="G49" s="9"/>
      <c r="H49" s="9"/>
    </row>
    <row r="50" spans="1:12" x14ac:dyDescent="0.25">
      <c r="A50" s="64" t="s">
        <v>20</v>
      </c>
      <c r="B50" s="64" t="s">
        <v>107</v>
      </c>
      <c r="C50" s="59" t="s">
        <v>108</v>
      </c>
      <c r="D50" s="13" t="s">
        <v>22</v>
      </c>
      <c r="E50" s="26">
        <v>86560</v>
      </c>
      <c r="F50" s="26"/>
      <c r="G50" s="26"/>
      <c r="H50" s="15">
        <f t="shared" ref="H50:H64" si="13">E50+F50+G50</f>
        <v>86560</v>
      </c>
      <c r="J50" s="50"/>
      <c r="K50" s="102"/>
      <c r="L50" s="50"/>
    </row>
    <row r="51" spans="1:12" x14ac:dyDescent="0.25">
      <c r="A51" s="64" t="s">
        <v>20</v>
      </c>
      <c r="B51" s="64" t="s">
        <v>107</v>
      </c>
      <c r="C51" s="57">
        <v>620</v>
      </c>
      <c r="D51" s="13" t="s">
        <v>24</v>
      </c>
      <c r="E51" s="26">
        <v>31984</v>
      </c>
      <c r="F51" s="26"/>
      <c r="G51" s="26"/>
      <c r="H51" s="15">
        <f t="shared" si="13"/>
        <v>31984</v>
      </c>
      <c r="J51" s="50"/>
      <c r="K51" s="102"/>
    </row>
    <row r="52" spans="1:12" x14ac:dyDescent="0.25">
      <c r="A52" s="64" t="s">
        <v>20</v>
      </c>
      <c r="B52" s="64" t="s">
        <v>107</v>
      </c>
      <c r="C52" s="57">
        <v>640</v>
      </c>
      <c r="D52" s="13" t="s">
        <v>100</v>
      </c>
      <c r="E52" s="26">
        <v>800</v>
      </c>
      <c r="F52" s="26"/>
      <c r="G52" s="26"/>
      <c r="H52" s="15">
        <f t="shared" si="13"/>
        <v>800</v>
      </c>
      <c r="K52" s="102"/>
    </row>
    <row r="53" spans="1:12" x14ac:dyDescent="0.25">
      <c r="A53" s="64" t="s">
        <v>20</v>
      </c>
      <c r="B53" s="64" t="s">
        <v>107</v>
      </c>
      <c r="C53" s="59" t="s">
        <v>153</v>
      </c>
      <c r="D53" s="13" t="s">
        <v>10</v>
      </c>
      <c r="E53" s="26">
        <v>3000</v>
      </c>
      <c r="F53" s="26"/>
      <c r="G53" s="26"/>
      <c r="H53" s="15">
        <f t="shared" si="13"/>
        <v>3000</v>
      </c>
      <c r="J53" s="96"/>
      <c r="K53" s="102"/>
    </row>
    <row r="54" spans="1:12" x14ac:dyDescent="0.25">
      <c r="A54" s="64" t="s">
        <v>20</v>
      </c>
      <c r="B54" s="64" t="s">
        <v>107</v>
      </c>
      <c r="C54" s="59" t="s">
        <v>154</v>
      </c>
      <c r="D54" s="13" t="s">
        <v>27</v>
      </c>
      <c r="E54" s="26">
        <v>75</v>
      </c>
      <c r="F54" s="26"/>
      <c r="G54" s="26">
        <v>50</v>
      </c>
      <c r="H54" s="15">
        <f t="shared" si="13"/>
        <v>125</v>
      </c>
      <c r="J54" s="96"/>
      <c r="K54" s="102"/>
    </row>
    <row r="55" spans="1:12" x14ac:dyDescent="0.25">
      <c r="A55" s="64" t="s">
        <v>20</v>
      </c>
      <c r="B55" s="64" t="s">
        <v>107</v>
      </c>
      <c r="C55" s="59" t="s">
        <v>155</v>
      </c>
      <c r="D55" s="13" t="s">
        <v>25</v>
      </c>
      <c r="E55" s="26">
        <v>1200</v>
      </c>
      <c r="F55" s="26"/>
      <c r="G55" s="26"/>
      <c r="H55" s="15">
        <f t="shared" si="13"/>
        <v>1200</v>
      </c>
      <c r="J55" s="50"/>
      <c r="K55" s="103"/>
    </row>
    <row r="56" spans="1:12" x14ac:dyDescent="0.25">
      <c r="A56" s="64" t="s">
        <v>20</v>
      </c>
      <c r="B56" s="64" t="s">
        <v>107</v>
      </c>
      <c r="C56" s="59" t="s">
        <v>156</v>
      </c>
      <c r="D56" s="13" t="s">
        <v>90</v>
      </c>
      <c r="E56" s="26">
        <v>3000</v>
      </c>
      <c r="F56" s="26"/>
      <c r="G56" s="26"/>
      <c r="H56" s="15">
        <f t="shared" si="13"/>
        <v>3000</v>
      </c>
      <c r="J56" s="96"/>
    </row>
    <row r="57" spans="1:12" x14ac:dyDescent="0.25">
      <c r="A57" s="64" t="s">
        <v>20</v>
      </c>
      <c r="B57" s="64" t="s">
        <v>107</v>
      </c>
      <c r="C57" s="57">
        <v>637014</v>
      </c>
      <c r="D57" s="13" t="s">
        <v>12</v>
      </c>
      <c r="E57" s="26">
        <v>4500</v>
      </c>
      <c r="F57" s="26"/>
      <c r="G57" s="26"/>
      <c r="H57" s="15">
        <f t="shared" si="13"/>
        <v>4500</v>
      </c>
      <c r="J57" s="96"/>
    </row>
    <row r="58" spans="1:12" x14ac:dyDescent="0.25">
      <c r="A58" s="64" t="s">
        <v>20</v>
      </c>
      <c r="B58" s="64" t="s">
        <v>107</v>
      </c>
      <c r="C58" s="57">
        <v>637016</v>
      </c>
      <c r="D58" s="13" t="s">
        <v>26</v>
      </c>
      <c r="E58" s="26">
        <v>952</v>
      </c>
      <c r="F58" s="26"/>
      <c r="G58" s="26"/>
      <c r="H58" s="15">
        <f t="shared" si="13"/>
        <v>952</v>
      </c>
      <c r="J58" s="96"/>
    </row>
    <row r="59" spans="1:12" x14ac:dyDescent="0.25">
      <c r="A59" s="64" t="s">
        <v>20</v>
      </c>
      <c r="B59" s="64" t="s">
        <v>107</v>
      </c>
      <c r="C59" s="57" t="s">
        <v>157</v>
      </c>
      <c r="D59" s="13" t="s">
        <v>99</v>
      </c>
      <c r="E59" s="26">
        <v>3000</v>
      </c>
      <c r="F59" s="26"/>
      <c r="G59" s="26"/>
      <c r="H59" s="15">
        <f t="shared" si="13"/>
        <v>3000</v>
      </c>
      <c r="J59" s="96"/>
    </row>
    <row r="60" spans="1:12" x14ac:dyDescent="0.25">
      <c r="A60" s="64" t="s">
        <v>20</v>
      </c>
      <c r="B60" s="64" t="s">
        <v>107</v>
      </c>
      <c r="C60" s="57">
        <v>630</v>
      </c>
      <c r="D60" s="13" t="s">
        <v>28</v>
      </c>
      <c r="E60" s="26">
        <v>4100</v>
      </c>
      <c r="F60" s="26"/>
      <c r="G60" s="26"/>
      <c r="H60" s="15">
        <f t="shared" si="13"/>
        <v>4100</v>
      </c>
      <c r="J60" s="96"/>
    </row>
    <row r="61" spans="1:12" x14ac:dyDescent="0.25">
      <c r="A61" s="34"/>
      <c r="B61" s="56"/>
      <c r="C61" s="35"/>
      <c r="D61" s="36" t="s">
        <v>6</v>
      </c>
      <c r="E61" s="90"/>
      <c r="F61" s="38"/>
      <c r="G61" s="38"/>
      <c r="H61" s="38"/>
      <c r="J61" s="96"/>
    </row>
    <row r="62" spans="1:12" x14ac:dyDescent="0.25">
      <c r="A62" s="64" t="s">
        <v>20</v>
      </c>
      <c r="B62" s="64" t="s">
        <v>109</v>
      </c>
      <c r="C62" s="57">
        <v>630</v>
      </c>
      <c r="D62" s="39" t="s">
        <v>136</v>
      </c>
      <c r="E62" s="88">
        <v>0</v>
      </c>
      <c r="F62" s="26"/>
      <c r="G62" s="26"/>
      <c r="H62" s="15">
        <f t="shared" si="13"/>
        <v>0</v>
      </c>
    </row>
    <row r="63" spans="1:12" x14ac:dyDescent="0.25">
      <c r="A63" s="64" t="s">
        <v>20</v>
      </c>
      <c r="B63" s="64" t="s">
        <v>109</v>
      </c>
      <c r="C63" s="57">
        <v>630</v>
      </c>
      <c r="D63" s="40" t="s">
        <v>29</v>
      </c>
      <c r="E63" s="88">
        <v>0</v>
      </c>
      <c r="F63" s="26"/>
      <c r="G63" s="26">
        <v>100</v>
      </c>
      <c r="H63" s="15">
        <f t="shared" si="13"/>
        <v>100</v>
      </c>
    </row>
    <row r="64" spans="1:12" x14ac:dyDescent="0.25">
      <c r="A64" s="64" t="s">
        <v>20</v>
      </c>
      <c r="B64" s="64" t="s">
        <v>109</v>
      </c>
      <c r="C64" s="57">
        <v>630</v>
      </c>
      <c r="D64" s="40" t="s">
        <v>34</v>
      </c>
      <c r="E64" s="88">
        <v>0</v>
      </c>
      <c r="F64" s="26"/>
      <c r="G64" s="26"/>
      <c r="H64" s="15">
        <f t="shared" si="13"/>
        <v>0</v>
      </c>
    </row>
    <row r="65" spans="1:15" x14ac:dyDescent="0.25">
      <c r="A65" s="55" t="s">
        <v>45</v>
      </c>
      <c r="B65" s="55"/>
      <c r="C65" s="19"/>
      <c r="D65" s="20" t="s">
        <v>23</v>
      </c>
      <c r="E65" s="89">
        <f t="shared" ref="E65:H65" si="14">SUM(E62:E64)</f>
        <v>0</v>
      </c>
      <c r="F65" s="89">
        <f t="shared" si="14"/>
        <v>0</v>
      </c>
      <c r="G65" s="21">
        <f t="shared" si="14"/>
        <v>100</v>
      </c>
      <c r="H65" s="21">
        <f t="shared" si="14"/>
        <v>100</v>
      </c>
    </row>
    <row r="66" spans="1:15" x14ac:dyDescent="0.25">
      <c r="A66" s="34"/>
      <c r="B66" s="56"/>
      <c r="C66" s="35"/>
      <c r="D66" s="36" t="s">
        <v>7</v>
      </c>
      <c r="E66" s="90"/>
      <c r="F66" s="38"/>
      <c r="G66" s="38"/>
      <c r="H66" s="38"/>
    </row>
    <row r="67" spans="1:15" s="41" customFormat="1" x14ac:dyDescent="0.25">
      <c r="A67" s="64" t="s">
        <v>20</v>
      </c>
      <c r="B67" s="64" t="s">
        <v>110</v>
      </c>
      <c r="C67" s="57">
        <v>630</v>
      </c>
      <c r="D67" s="13" t="s">
        <v>30</v>
      </c>
      <c r="E67" s="26">
        <v>0</v>
      </c>
      <c r="F67" s="26"/>
      <c r="G67" s="26"/>
      <c r="H67" s="15">
        <f t="shared" ref="H67:H70" si="15">E67+F67+G67</f>
        <v>0</v>
      </c>
      <c r="I67" s="2"/>
      <c r="J67" s="2"/>
      <c r="K67" s="2"/>
      <c r="L67" s="2"/>
      <c r="M67" s="2"/>
      <c r="N67" s="2"/>
      <c r="O67" s="2"/>
    </row>
    <row r="68" spans="1:15" x14ac:dyDescent="0.25">
      <c r="A68" s="64" t="s">
        <v>20</v>
      </c>
      <c r="B68" s="64" t="s">
        <v>110</v>
      </c>
      <c r="C68" s="57">
        <v>630</v>
      </c>
      <c r="D68" s="13" t="s">
        <v>31</v>
      </c>
      <c r="E68" s="26">
        <v>0</v>
      </c>
      <c r="F68" s="26"/>
      <c r="G68" s="26"/>
      <c r="H68" s="15">
        <f t="shared" si="15"/>
        <v>0</v>
      </c>
    </row>
    <row r="69" spans="1:15" x14ac:dyDescent="0.25">
      <c r="A69" s="64" t="s">
        <v>20</v>
      </c>
      <c r="B69" s="64" t="s">
        <v>110</v>
      </c>
      <c r="C69" s="57">
        <v>630</v>
      </c>
      <c r="D69" s="13" t="s">
        <v>32</v>
      </c>
      <c r="E69" s="26">
        <v>1500</v>
      </c>
      <c r="F69" s="26"/>
      <c r="G69" s="26">
        <v>150</v>
      </c>
      <c r="H69" s="15">
        <f t="shared" si="15"/>
        <v>1650</v>
      </c>
    </row>
    <row r="70" spans="1:15" x14ac:dyDescent="0.25">
      <c r="A70" s="64" t="s">
        <v>20</v>
      </c>
      <c r="B70" s="64" t="s">
        <v>110</v>
      </c>
      <c r="C70" s="57">
        <v>630</v>
      </c>
      <c r="D70" s="13" t="s">
        <v>33</v>
      </c>
      <c r="E70" s="26">
        <v>0</v>
      </c>
      <c r="F70" s="26"/>
      <c r="G70" s="26"/>
      <c r="H70" s="15">
        <f t="shared" si="15"/>
        <v>0</v>
      </c>
    </row>
    <row r="71" spans="1:15" x14ac:dyDescent="0.25">
      <c r="A71" s="55" t="s">
        <v>45</v>
      </c>
      <c r="B71" s="55"/>
      <c r="C71" s="42"/>
      <c r="D71" s="20" t="s">
        <v>7</v>
      </c>
      <c r="E71" s="22">
        <f>SUM(E67:E70)</f>
        <v>1500</v>
      </c>
      <c r="F71" s="22">
        <f t="shared" ref="F71:G71" si="16">SUM(F67:F70)</f>
        <v>0</v>
      </c>
      <c r="G71" s="22">
        <f t="shared" si="16"/>
        <v>150</v>
      </c>
      <c r="H71" s="22">
        <f t="shared" ref="H71" si="17">SUM(H67:H70)</f>
        <v>1650</v>
      </c>
    </row>
    <row r="72" spans="1:15" x14ac:dyDescent="0.25">
      <c r="A72" s="34"/>
      <c r="B72" s="56"/>
      <c r="C72" s="35"/>
      <c r="D72" s="36" t="s">
        <v>9</v>
      </c>
      <c r="E72" s="90"/>
      <c r="F72" s="38"/>
      <c r="G72" s="38"/>
      <c r="H72" s="38"/>
    </row>
    <row r="73" spans="1:15" s="41" customFormat="1" x14ac:dyDescent="0.25">
      <c r="A73" s="64" t="s">
        <v>20</v>
      </c>
      <c r="B73" s="65" t="s">
        <v>107</v>
      </c>
      <c r="C73" s="57">
        <v>630</v>
      </c>
      <c r="D73" s="43" t="s">
        <v>35</v>
      </c>
      <c r="E73" s="26">
        <v>38000</v>
      </c>
      <c r="F73" s="26"/>
      <c r="G73" s="26"/>
      <c r="H73" s="15">
        <f t="shared" ref="H73:H77" si="18">E73+F73+G73</f>
        <v>38000</v>
      </c>
      <c r="I73" s="2"/>
      <c r="J73" s="2"/>
      <c r="K73" s="2"/>
      <c r="L73" s="2"/>
      <c r="M73" s="2"/>
      <c r="N73" s="2"/>
      <c r="O73" s="2"/>
    </row>
    <row r="74" spans="1:15" s="41" customFormat="1" x14ac:dyDescent="0.25">
      <c r="A74" s="64" t="s">
        <v>20</v>
      </c>
      <c r="B74" s="65" t="s">
        <v>107</v>
      </c>
      <c r="C74" s="57">
        <v>630</v>
      </c>
      <c r="D74" s="43" t="s">
        <v>101</v>
      </c>
      <c r="E74" s="26">
        <v>40000</v>
      </c>
      <c r="F74" s="26"/>
      <c r="G74" s="26"/>
      <c r="H74" s="15">
        <f t="shared" si="18"/>
        <v>40000</v>
      </c>
      <c r="I74" s="2"/>
      <c r="J74" s="2"/>
      <c r="K74" s="2"/>
      <c r="L74" s="2"/>
      <c r="M74" s="2"/>
      <c r="N74" s="2"/>
      <c r="O74" s="2"/>
    </row>
    <row r="75" spans="1:15" s="29" customFormat="1" x14ac:dyDescent="0.25">
      <c r="A75" s="64" t="s">
        <v>20</v>
      </c>
      <c r="B75" s="65" t="s">
        <v>107</v>
      </c>
      <c r="C75" s="57">
        <v>630</v>
      </c>
      <c r="D75" s="43" t="s">
        <v>36</v>
      </c>
      <c r="E75" s="15">
        <v>11000</v>
      </c>
      <c r="F75" s="15"/>
      <c r="G75" s="15"/>
      <c r="H75" s="15">
        <f t="shared" si="18"/>
        <v>11000</v>
      </c>
      <c r="I75" s="2"/>
      <c r="J75" s="2"/>
      <c r="K75" s="2"/>
      <c r="L75" s="2"/>
      <c r="M75" s="2"/>
      <c r="N75" s="2"/>
      <c r="O75" s="2"/>
    </row>
    <row r="76" spans="1:15" s="29" customFormat="1" x14ac:dyDescent="0.25">
      <c r="A76" s="64" t="s">
        <v>20</v>
      </c>
      <c r="B76" s="65" t="s">
        <v>107</v>
      </c>
      <c r="C76" s="57">
        <v>630</v>
      </c>
      <c r="D76" s="43" t="s">
        <v>37</v>
      </c>
      <c r="E76" s="15">
        <v>200</v>
      </c>
      <c r="F76" s="15"/>
      <c r="G76" s="15"/>
      <c r="H76" s="15">
        <f t="shared" si="18"/>
        <v>200</v>
      </c>
      <c r="I76" s="2"/>
      <c r="J76" s="2"/>
      <c r="K76" s="2"/>
      <c r="L76" s="2"/>
      <c r="M76" s="2"/>
      <c r="N76" s="2"/>
      <c r="O76" s="2"/>
    </row>
    <row r="77" spans="1:15" s="29" customFormat="1" ht="12.75" x14ac:dyDescent="0.2">
      <c r="A77" s="64" t="s">
        <v>20</v>
      </c>
      <c r="B77" s="65" t="s">
        <v>107</v>
      </c>
      <c r="C77" s="57">
        <v>630</v>
      </c>
      <c r="D77" s="43" t="s">
        <v>38</v>
      </c>
      <c r="E77" s="15">
        <v>0</v>
      </c>
      <c r="F77" s="15"/>
      <c r="G77" s="15"/>
      <c r="H77" s="15">
        <f t="shared" si="18"/>
        <v>0</v>
      </c>
    </row>
    <row r="78" spans="1:15" x14ac:dyDescent="0.25">
      <c r="A78" s="18" t="s">
        <v>45</v>
      </c>
      <c r="B78" s="55"/>
      <c r="C78" s="42"/>
      <c r="D78" s="20" t="s">
        <v>9</v>
      </c>
      <c r="E78" s="21">
        <f>SUM(E73:E77)</f>
        <v>89200</v>
      </c>
      <c r="F78" s="21">
        <f t="shared" ref="F78:G78" si="19">SUM(F73:F77)</f>
        <v>0</v>
      </c>
      <c r="G78" s="21">
        <f t="shared" si="19"/>
        <v>0</v>
      </c>
      <c r="H78" s="21">
        <f t="shared" ref="H78" si="20">SUM(H73:H77)</f>
        <v>89200</v>
      </c>
    </row>
    <row r="79" spans="1:15" x14ac:dyDescent="0.25">
      <c r="A79" s="34"/>
      <c r="B79" s="56"/>
      <c r="C79" s="35"/>
      <c r="D79" s="36" t="s">
        <v>11</v>
      </c>
      <c r="E79" s="90"/>
      <c r="F79" s="38"/>
      <c r="G79" s="38"/>
      <c r="H79" s="38"/>
      <c r="I79" s="85"/>
      <c r="J79" s="85"/>
      <c r="K79" s="85"/>
      <c r="L79" s="85"/>
      <c r="M79" s="85"/>
      <c r="N79" s="85"/>
      <c r="O79" s="85"/>
    </row>
    <row r="80" spans="1:15" s="41" customFormat="1" x14ac:dyDescent="0.25">
      <c r="A80" s="64" t="s">
        <v>20</v>
      </c>
      <c r="B80" s="65" t="s">
        <v>111</v>
      </c>
      <c r="C80" s="57">
        <v>717</v>
      </c>
      <c r="D80" s="13" t="s">
        <v>39</v>
      </c>
      <c r="E80" s="52"/>
      <c r="F80" s="52"/>
      <c r="G80" s="52"/>
      <c r="H80" s="52">
        <f t="shared" ref="H80" si="21">E80+F80+G80</f>
        <v>0</v>
      </c>
      <c r="I80" s="85"/>
      <c r="J80" s="85"/>
      <c r="K80" s="85"/>
      <c r="L80" s="85"/>
      <c r="M80" s="85"/>
      <c r="N80" s="85"/>
      <c r="O80" s="85"/>
    </row>
    <row r="81" spans="1:15" s="41" customFormat="1" x14ac:dyDescent="0.25">
      <c r="A81" s="64" t="s">
        <v>20</v>
      </c>
      <c r="B81" s="64" t="s">
        <v>111</v>
      </c>
      <c r="C81" s="57">
        <v>630</v>
      </c>
      <c r="D81" s="13" t="s">
        <v>40</v>
      </c>
      <c r="E81" s="26">
        <v>5100</v>
      </c>
      <c r="F81" s="26"/>
      <c r="G81" s="26">
        <v>500</v>
      </c>
      <c r="H81" s="15">
        <f t="shared" ref="H81:H82" si="22">E81+F81+G81</f>
        <v>5600</v>
      </c>
      <c r="I81" s="85"/>
      <c r="J81" s="85"/>
      <c r="K81" s="85"/>
      <c r="L81" s="85"/>
      <c r="M81" s="85"/>
      <c r="N81" s="85"/>
      <c r="O81" s="85"/>
    </row>
    <row r="82" spans="1:15" s="41" customFormat="1" x14ac:dyDescent="0.25">
      <c r="A82" s="64" t="s">
        <v>20</v>
      </c>
      <c r="B82" s="65" t="s">
        <v>112</v>
      </c>
      <c r="C82" s="57">
        <v>717</v>
      </c>
      <c r="D82" s="13" t="s">
        <v>41</v>
      </c>
      <c r="E82" s="52">
        <v>0</v>
      </c>
      <c r="F82" s="52"/>
      <c r="G82" s="52"/>
      <c r="H82" s="52">
        <f t="shared" si="22"/>
        <v>0</v>
      </c>
      <c r="I82" s="85"/>
      <c r="J82" s="85"/>
      <c r="K82" s="85"/>
      <c r="L82" s="85"/>
      <c r="M82" s="85"/>
      <c r="N82" s="85"/>
      <c r="O82" s="85"/>
    </row>
    <row r="83" spans="1:15" s="41" customFormat="1" x14ac:dyDescent="0.25">
      <c r="A83" s="64" t="s">
        <v>20</v>
      </c>
      <c r="B83" s="64" t="s">
        <v>112</v>
      </c>
      <c r="C83" s="57">
        <v>630</v>
      </c>
      <c r="D83" s="13" t="s">
        <v>42</v>
      </c>
      <c r="E83" s="26">
        <v>500</v>
      </c>
      <c r="F83" s="26"/>
      <c r="G83" s="26">
        <v>150</v>
      </c>
      <c r="H83" s="15">
        <f t="shared" ref="H83:H84" si="23">E83+F83+G83</f>
        <v>650</v>
      </c>
      <c r="I83" s="85"/>
      <c r="J83" s="85"/>
      <c r="K83" s="85"/>
      <c r="L83" s="85"/>
      <c r="M83" s="85"/>
      <c r="N83" s="85"/>
      <c r="O83" s="85"/>
    </row>
    <row r="84" spans="1:15" s="41" customFormat="1" x14ac:dyDescent="0.25">
      <c r="A84" s="64" t="s">
        <v>20</v>
      </c>
      <c r="B84" s="65" t="s">
        <v>113</v>
      </c>
      <c r="C84" s="57">
        <v>630</v>
      </c>
      <c r="D84" s="13" t="s">
        <v>43</v>
      </c>
      <c r="E84" s="26">
        <v>1000</v>
      </c>
      <c r="F84" s="26"/>
      <c r="G84" s="26"/>
      <c r="H84" s="15">
        <f t="shared" si="23"/>
        <v>1000</v>
      </c>
      <c r="I84" s="85"/>
      <c r="J84" s="85"/>
      <c r="K84" s="85"/>
      <c r="L84" s="85"/>
      <c r="M84" s="85"/>
      <c r="N84" s="85"/>
      <c r="O84" s="85"/>
    </row>
    <row r="85" spans="1:15" x14ac:dyDescent="0.25">
      <c r="A85" s="55" t="s">
        <v>45</v>
      </c>
      <c r="B85" s="55"/>
      <c r="C85" s="42"/>
      <c r="D85" s="20" t="s">
        <v>11</v>
      </c>
      <c r="E85" s="21">
        <f>SUM(E80:E84)</f>
        <v>6600</v>
      </c>
      <c r="F85" s="21">
        <f t="shared" ref="F85:G85" si="24">SUM(F80:F84)</f>
        <v>0</v>
      </c>
      <c r="G85" s="21">
        <f t="shared" si="24"/>
        <v>650</v>
      </c>
      <c r="H85" s="21">
        <f t="shared" ref="H85" si="25">SUM(H80:H84)</f>
        <v>7250</v>
      </c>
      <c r="I85" s="85"/>
      <c r="J85" s="85"/>
      <c r="K85" s="85"/>
      <c r="L85" s="85"/>
      <c r="M85" s="85"/>
      <c r="N85" s="85"/>
      <c r="O85" s="85"/>
    </row>
    <row r="86" spans="1:15" x14ac:dyDescent="0.25">
      <c r="A86" s="34"/>
      <c r="B86" s="56"/>
      <c r="C86" s="35"/>
      <c r="D86" s="36" t="s">
        <v>13</v>
      </c>
      <c r="E86" s="90"/>
      <c r="F86" s="38"/>
      <c r="G86" s="38"/>
      <c r="H86" s="38"/>
      <c r="I86" s="85"/>
      <c r="J86" s="85"/>
      <c r="K86" s="85"/>
      <c r="L86" s="85"/>
      <c r="M86" s="85"/>
      <c r="N86" s="85"/>
      <c r="O86" s="85"/>
    </row>
    <row r="87" spans="1:15" s="41" customFormat="1" x14ac:dyDescent="0.25">
      <c r="A87" s="64" t="s">
        <v>20</v>
      </c>
      <c r="B87" s="65" t="s">
        <v>113</v>
      </c>
      <c r="C87" s="57">
        <v>630</v>
      </c>
      <c r="D87" s="13" t="s">
        <v>44</v>
      </c>
      <c r="E87" s="26">
        <v>200</v>
      </c>
      <c r="F87" s="26"/>
      <c r="G87" s="26"/>
      <c r="H87" s="15">
        <f t="shared" ref="H87:H88" si="26">E87+F87+G87</f>
        <v>200</v>
      </c>
      <c r="I87" s="85"/>
      <c r="J87" s="85"/>
      <c r="K87" s="85"/>
      <c r="L87" s="85"/>
      <c r="M87" s="85"/>
      <c r="N87" s="85"/>
      <c r="O87" s="85"/>
    </row>
    <row r="88" spans="1:15" s="41" customFormat="1" x14ac:dyDescent="0.25">
      <c r="A88" s="64" t="s">
        <v>20</v>
      </c>
      <c r="B88" s="64" t="s">
        <v>107</v>
      </c>
      <c r="C88" s="57">
        <v>630</v>
      </c>
      <c r="D88" s="13" t="s">
        <v>129</v>
      </c>
      <c r="E88" s="26">
        <v>12400</v>
      </c>
      <c r="F88" s="26"/>
      <c r="G88" s="26">
        <v>-800</v>
      </c>
      <c r="H88" s="15">
        <f t="shared" si="26"/>
        <v>11600</v>
      </c>
      <c r="I88" s="85"/>
      <c r="J88" s="85"/>
      <c r="K88" s="85"/>
      <c r="L88" s="85"/>
      <c r="M88" s="85"/>
      <c r="N88" s="85"/>
      <c r="O88" s="85"/>
    </row>
    <row r="89" spans="1:15" x14ac:dyDescent="0.25">
      <c r="A89" s="44"/>
      <c r="B89" s="55"/>
      <c r="C89" s="42"/>
      <c r="D89" s="20" t="s">
        <v>13</v>
      </c>
      <c r="E89" s="21">
        <f>SUM(E87:E88)</f>
        <v>12600</v>
      </c>
      <c r="F89" s="21">
        <f t="shared" ref="F89:G89" si="27">SUM(F87:F88)</f>
        <v>0</v>
      </c>
      <c r="G89" s="21">
        <f t="shared" si="27"/>
        <v>-800</v>
      </c>
      <c r="H89" s="21">
        <f>SUM(H87:H88)</f>
        <v>11800</v>
      </c>
      <c r="I89" s="85"/>
      <c r="J89" s="85"/>
      <c r="K89" s="85"/>
      <c r="L89" s="85"/>
      <c r="M89" s="85"/>
      <c r="N89" s="85"/>
      <c r="O89" s="85"/>
    </row>
    <row r="90" spans="1:15" x14ac:dyDescent="0.25">
      <c r="A90" s="34"/>
      <c r="B90" s="56" t="s">
        <v>72</v>
      </c>
      <c r="C90" s="35"/>
      <c r="D90" s="36"/>
      <c r="E90" s="37">
        <f>SUM(E89,E85,E78,E71,E65,E50:E60)</f>
        <v>249071</v>
      </c>
      <c r="F90" s="37">
        <f t="shared" ref="F90:G90" si="28">SUM(F89,F85,F78,F71,F65,F50:F60)</f>
        <v>0</v>
      </c>
      <c r="G90" s="37">
        <f t="shared" si="28"/>
        <v>150</v>
      </c>
      <c r="H90" s="37">
        <f>SUM(H89,H85,H78,H71,H65,H50:H60)</f>
        <v>249221</v>
      </c>
    </row>
    <row r="91" spans="1:15" x14ac:dyDescent="0.25">
      <c r="A91" s="34"/>
      <c r="B91" s="56"/>
      <c r="C91" s="35"/>
      <c r="D91" s="36" t="s">
        <v>8</v>
      </c>
      <c r="E91" s="38"/>
      <c r="F91" s="38"/>
      <c r="G91" s="38"/>
      <c r="H91" s="38"/>
    </row>
    <row r="92" spans="1:15" x14ac:dyDescent="0.25">
      <c r="A92" s="64" t="s">
        <v>106</v>
      </c>
      <c r="B92" s="64" t="s">
        <v>109</v>
      </c>
      <c r="C92" s="59" t="s">
        <v>108</v>
      </c>
      <c r="D92" s="13" t="s">
        <v>22</v>
      </c>
      <c r="E92" s="26">
        <v>61800</v>
      </c>
      <c r="F92" s="88"/>
      <c r="G92" s="88"/>
      <c r="H92" s="15">
        <f t="shared" ref="H92:H108" si="29">E92+F92+G92</f>
        <v>61800</v>
      </c>
    </row>
    <row r="93" spans="1:15" x14ac:dyDescent="0.25">
      <c r="A93" s="64" t="s">
        <v>106</v>
      </c>
      <c r="B93" s="64" t="s">
        <v>109</v>
      </c>
      <c r="C93" s="57">
        <v>620</v>
      </c>
      <c r="D93" s="13" t="s">
        <v>24</v>
      </c>
      <c r="E93" s="26">
        <v>22835</v>
      </c>
      <c r="F93" s="88"/>
      <c r="G93" s="88"/>
      <c r="H93" s="15">
        <f t="shared" si="29"/>
        <v>22835</v>
      </c>
    </row>
    <row r="94" spans="1:15" x14ac:dyDescent="0.25">
      <c r="A94" s="64" t="s">
        <v>106</v>
      </c>
      <c r="B94" s="64" t="s">
        <v>109</v>
      </c>
      <c r="C94" s="57">
        <v>640</v>
      </c>
      <c r="D94" s="13" t="s">
        <v>98</v>
      </c>
      <c r="E94" s="26">
        <v>500</v>
      </c>
      <c r="F94" s="88"/>
      <c r="G94" s="88"/>
      <c r="H94" s="15">
        <f t="shared" si="29"/>
        <v>500</v>
      </c>
    </row>
    <row r="95" spans="1:15" x14ac:dyDescent="0.25">
      <c r="A95" s="64" t="s">
        <v>20</v>
      </c>
      <c r="B95" s="64" t="s">
        <v>109</v>
      </c>
      <c r="C95" s="59" t="s">
        <v>153</v>
      </c>
      <c r="D95" s="13" t="s">
        <v>10</v>
      </c>
      <c r="E95" s="26"/>
      <c r="F95" s="26"/>
      <c r="G95" s="26"/>
      <c r="H95" s="15">
        <f t="shared" si="29"/>
        <v>0</v>
      </c>
    </row>
    <row r="96" spans="1:15" x14ac:dyDescent="0.25">
      <c r="A96" s="64" t="s">
        <v>20</v>
      </c>
      <c r="B96" s="64" t="s">
        <v>109</v>
      </c>
      <c r="C96" s="59" t="s">
        <v>154</v>
      </c>
      <c r="D96" s="13" t="s">
        <v>27</v>
      </c>
      <c r="E96" s="26"/>
      <c r="F96" s="26"/>
      <c r="G96" s="26"/>
      <c r="H96" s="15">
        <f t="shared" si="29"/>
        <v>0</v>
      </c>
    </row>
    <row r="97" spans="1:8" x14ac:dyDescent="0.25">
      <c r="A97" s="64" t="s">
        <v>20</v>
      </c>
      <c r="B97" s="64" t="s">
        <v>109</v>
      </c>
      <c r="C97" s="59" t="s">
        <v>155</v>
      </c>
      <c r="D97" s="13" t="s">
        <v>25</v>
      </c>
      <c r="E97" s="26">
        <v>1000</v>
      </c>
      <c r="F97" s="26"/>
      <c r="G97" s="26"/>
      <c r="H97" s="15">
        <f t="shared" si="29"/>
        <v>1000</v>
      </c>
    </row>
    <row r="98" spans="1:8" x14ac:dyDescent="0.25">
      <c r="A98" s="64" t="s">
        <v>20</v>
      </c>
      <c r="B98" s="64" t="s">
        <v>109</v>
      </c>
      <c r="C98" s="66" t="s">
        <v>158</v>
      </c>
      <c r="D98" s="13" t="s">
        <v>89</v>
      </c>
      <c r="E98" s="26">
        <v>3000</v>
      </c>
      <c r="F98" s="26"/>
      <c r="G98" s="26"/>
      <c r="H98" s="15">
        <f t="shared" si="29"/>
        <v>3000</v>
      </c>
    </row>
    <row r="99" spans="1:8" x14ac:dyDescent="0.25">
      <c r="A99" s="64" t="s">
        <v>106</v>
      </c>
      <c r="B99" s="64" t="s">
        <v>109</v>
      </c>
      <c r="C99" s="57">
        <v>637014</v>
      </c>
      <c r="D99" s="13" t="s">
        <v>12</v>
      </c>
      <c r="E99" s="26">
        <v>2650</v>
      </c>
      <c r="F99" s="26"/>
      <c r="G99" s="26"/>
      <c r="H99" s="15">
        <f t="shared" si="29"/>
        <v>2650</v>
      </c>
    </row>
    <row r="100" spans="1:8" x14ac:dyDescent="0.25">
      <c r="A100" s="64" t="s">
        <v>106</v>
      </c>
      <c r="B100" s="64" t="s">
        <v>109</v>
      </c>
      <c r="C100" s="57">
        <v>637016</v>
      </c>
      <c r="D100" s="13" t="s">
        <v>26</v>
      </c>
      <c r="E100" s="26">
        <v>680</v>
      </c>
      <c r="F100" s="26"/>
      <c r="G100" s="26"/>
      <c r="H100" s="15">
        <f t="shared" si="29"/>
        <v>680</v>
      </c>
    </row>
    <row r="101" spans="1:8" x14ac:dyDescent="0.25">
      <c r="A101" s="64" t="s">
        <v>20</v>
      </c>
      <c r="B101" s="64" t="s">
        <v>109</v>
      </c>
      <c r="C101" s="57">
        <v>630</v>
      </c>
      <c r="D101" s="13" t="s">
        <v>130</v>
      </c>
      <c r="E101" s="26">
        <v>15000</v>
      </c>
      <c r="F101" s="26">
        <v>1000</v>
      </c>
      <c r="G101" s="26"/>
      <c r="H101" s="15">
        <f t="shared" si="29"/>
        <v>16000</v>
      </c>
    </row>
    <row r="102" spans="1:8" x14ac:dyDescent="0.25">
      <c r="A102" s="64" t="s">
        <v>114</v>
      </c>
      <c r="B102" s="64" t="s">
        <v>109</v>
      </c>
      <c r="C102" s="57">
        <v>630</v>
      </c>
      <c r="D102" s="13" t="s">
        <v>50</v>
      </c>
      <c r="E102" s="26">
        <v>24050</v>
      </c>
      <c r="F102" s="88"/>
      <c r="G102" s="88"/>
      <c r="H102" s="15">
        <f t="shared" si="29"/>
        <v>24050</v>
      </c>
    </row>
    <row r="103" spans="1:8" x14ac:dyDescent="0.25">
      <c r="A103" s="64" t="s">
        <v>114</v>
      </c>
      <c r="B103" s="64" t="s">
        <v>109</v>
      </c>
      <c r="C103" s="57">
        <v>630</v>
      </c>
      <c r="D103" s="13" t="s">
        <v>51</v>
      </c>
      <c r="E103" s="26">
        <v>2230</v>
      </c>
      <c r="F103" s="88"/>
      <c r="G103" s="88"/>
      <c r="H103" s="15">
        <f t="shared" si="29"/>
        <v>2230</v>
      </c>
    </row>
    <row r="104" spans="1:8" x14ac:dyDescent="0.25">
      <c r="A104" s="64" t="s">
        <v>114</v>
      </c>
      <c r="B104" s="64" t="s">
        <v>109</v>
      </c>
      <c r="C104" s="57">
        <v>630</v>
      </c>
      <c r="D104" s="13" t="s">
        <v>52</v>
      </c>
      <c r="E104" s="26">
        <v>6270</v>
      </c>
      <c r="F104" s="88"/>
      <c r="G104" s="88"/>
      <c r="H104" s="15">
        <f t="shared" si="29"/>
        <v>6270</v>
      </c>
    </row>
    <row r="105" spans="1:8" x14ac:dyDescent="0.25">
      <c r="A105" s="64" t="s">
        <v>114</v>
      </c>
      <c r="B105" s="64" t="s">
        <v>109</v>
      </c>
      <c r="C105" s="57">
        <v>630</v>
      </c>
      <c r="D105" s="13" t="s">
        <v>124</v>
      </c>
      <c r="E105" s="26">
        <v>7140</v>
      </c>
      <c r="F105" s="88"/>
      <c r="G105" s="88"/>
      <c r="H105" s="15">
        <f t="shared" si="29"/>
        <v>7140</v>
      </c>
    </row>
    <row r="106" spans="1:8" x14ac:dyDescent="0.25">
      <c r="A106" s="64" t="s">
        <v>20</v>
      </c>
      <c r="B106" s="64" t="s">
        <v>109</v>
      </c>
      <c r="C106" s="57">
        <v>630</v>
      </c>
      <c r="D106" s="13" t="s">
        <v>53</v>
      </c>
      <c r="E106" s="26"/>
      <c r="F106" s="26"/>
      <c r="G106" s="26"/>
      <c r="H106" s="15">
        <f t="shared" si="29"/>
        <v>0</v>
      </c>
    </row>
    <row r="107" spans="1:8" x14ac:dyDescent="0.25">
      <c r="A107" s="64" t="s">
        <v>20</v>
      </c>
      <c r="B107" s="64" t="s">
        <v>109</v>
      </c>
      <c r="C107" s="57">
        <v>630</v>
      </c>
      <c r="D107" s="13" t="s">
        <v>56</v>
      </c>
      <c r="E107" s="26">
        <v>1000</v>
      </c>
      <c r="F107" s="26"/>
      <c r="G107" s="26"/>
      <c r="H107" s="15">
        <f t="shared" si="29"/>
        <v>1000</v>
      </c>
    </row>
    <row r="108" spans="1:8" x14ac:dyDescent="0.25">
      <c r="A108" s="64" t="s">
        <v>20</v>
      </c>
      <c r="B108" s="64" t="s">
        <v>109</v>
      </c>
      <c r="C108" s="57">
        <v>630</v>
      </c>
      <c r="D108" s="13" t="s">
        <v>54</v>
      </c>
      <c r="E108" s="26">
        <v>35000</v>
      </c>
      <c r="F108" s="26">
        <v>3000</v>
      </c>
      <c r="G108" s="26"/>
      <c r="H108" s="15">
        <f t="shared" si="29"/>
        <v>38000</v>
      </c>
    </row>
    <row r="109" spans="1:8" x14ac:dyDescent="0.25">
      <c r="A109" s="34"/>
      <c r="B109" s="56" t="s">
        <v>72</v>
      </c>
      <c r="C109" s="35"/>
      <c r="D109" s="36" t="s">
        <v>8</v>
      </c>
      <c r="E109" s="37">
        <f>SUM(E92:E108)</f>
        <v>183155</v>
      </c>
      <c r="F109" s="37">
        <f>SUM(F92:F108)</f>
        <v>4000</v>
      </c>
      <c r="G109" s="37">
        <f>SUM(G92:G108)</f>
        <v>0</v>
      </c>
      <c r="H109" s="37">
        <f t="shared" ref="H109" si="30">SUM(H92:H108)</f>
        <v>187155</v>
      </c>
    </row>
    <row r="110" spans="1:8" x14ac:dyDescent="0.25">
      <c r="A110" s="34"/>
      <c r="B110" s="56"/>
      <c r="C110" s="35"/>
      <c r="D110" s="36" t="s">
        <v>46</v>
      </c>
      <c r="E110" s="90"/>
      <c r="F110" s="38"/>
      <c r="G110" s="38"/>
      <c r="H110" s="38"/>
    </row>
    <row r="111" spans="1:8" x14ac:dyDescent="0.25">
      <c r="A111" s="64" t="s">
        <v>20</v>
      </c>
      <c r="B111" s="64" t="s">
        <v>107</v>
      </c>
      <c r="C111" s="59" t="s">
        <v>108</v>
      </c>
      <c r="D111" s="13" t="s">
        <v>22</v>
      </c>
      <c r="E111" s="26">
        <v>15450</v>
      </c>
      <c r="F111" s="88"/>
      <c r="G111" s="88"/>
      <c r="H111" s="15">
        <f t="shared" ref="H111:H120" si="31">E111+F111+G111</f>
        <v>15450</v>
      </c>
    </row>
    <row r="112" spans="1:8" x14ac:dyDescent="0.25">
      <c r="A112" s="64" t="s">
        <v>20</v>
      </c>
      <c r="B112" s="64" t="s">
        <v>107</v>
      </c>
      <c r="C112" s="57">
        <v>620</v>
      </c>
      <c r="D112" s="13" t="s">
        <v>24</v>
      </c>
      <c r="E112" s="26">
        <v>5709</v>
      </c>
      <c r="F112" s="88"/>
      <c r="G112" s="88"/>
      <c r="H112" s="15">
        <f t="shared" si="31"/>
        <v>5709</v>
      </c>
    </row>
    <row r="113" spans="1:8" x14ac:dyDescent="0.25">
      <c r="A113" s="64" t="s">
        <v>20</v>
      </c>
      <c r="B113" s="64" t="s">
        <v>107</v>
      </c>
      <c r="C113" s="57">
        <v>640</v>
      </c>
      <c r="D113" s="13" t="s">
        <v>98</v>
      </c>
      <c r="E113" s="26">
        <v>200</v>
      </c>
      <c r="F113" s="88"/>
      <c r="G113" s="88"/>
      <c r="H113" s="15">
        <f t="shared" si="31"/>
        <v>200</v>
      </c>
    </row>
    <row r="114" spans="1:8" x14ac:dyDescent="0.25">
      <c r="A114" s="64" t="s">
        <v>20</v>
      </c>
      <c r="B114" s="64" t="s">
        <v>107</v>
      </c>
      <c r="C114" s="59" t="s">
        <v>155</v>
      </c>
      <c r="D114" s="13" t="s">
        <v>25</v>
      </c>
      <c r="E114" s="26">
        <v>250</v>
      </c>
      <c r="F114" s="88"/>
      <c r="G114" s="88"/>
      <c r="H114" s="15">
        <f t="shared" si="31"/>
        <v>250</v>
      </c>
    </row>
    <row r="115" spans="1:8" x14ac:dyDescent="0.25">
      <c r="A115" s="64" t="s">
        <v>20</v>
      </c>
      <c r="B115" s="64" t="s">
        <v>107</v>
      </c>
      <c r="C115" s="57">
        <v>637014</v>
      </c>
      <c r="D115" s="13" t="s">
        <v>12</v>
      </c>
      <c r="E115" s="26">
        <v>750</v>
      </c>
      <c r="F115" s="88"/>
      <c r="G115" s="88"/>
      <c r="H115" s="15">
        <f t="shared" si="31"/>
        <v>750</v>
      </c>
    </row>
    <row r="116" spans="1:8" x14ac:dyDescent="0.25">
      <c r="A116" s="64" t="s">
        <v>20</v>
      </c>
      <c r="B116" s="64" t="s">
        <v>107</v>
      </c>
      <c r="C116" s="57">
        <v>637016</v>
      </c>
      <c r="D116" s="13" t="s">
        <v>26</v>
      </c>
      <c r="E116" s="26">
        <v>170</v>
      </c>
      <c r="F116" s="88"/>
      <c r="G116" s="88"/>
      <c r="H116" s="15">
        <f t="shared" si="31"/>
        <v>170</v>
      </c>
    </row>
    <row r="117" spans="1:8" x14ac:dyDescent="0.25">
      <c r="A117" s="64" t="s">
        <v>20</v>
      </c>
      <c r="B117" s="64" t="s">
        <v>107</v>
      </c>
      <c r="C117" s="57"/>
      <c r="D117" s="13"/>
      <c r="E117" s="26"/>
      <c r="F117" s="88"/>
      <c r="G117" s="88"/>
      <c r="H117" s="15"/>
    </row>
    <row r="118" spans="1:8" x14ac:dyDescent="0.25">
      <c r="A118" s="64" t="s">
        <v>20</v>
      </c>
      <c r="B118" s="64" t="s">
        <v>107</v>
      </c>
      <c r="C118" s="57">
        <v>630</v>
      </c>
      <c r="D118" s="13" t="s">
        <v>47</v>
      </c>
      <c r="E118" s="26">
        <v>0</v>
      </c>
      <c r="F118" s="88"/>
      <c r="G118" s="88"/>
      <c r="H118" s="15">
        <f t="shared" si="31"/>
        <v>0</v>
      </c>
    </row>
    <row r="119" spans="1:8" x14ac:dyDescent="0.25">
      <c r="A119" s="64" t="s">
        <v>20</v>
      </c>
      <c r="B119" s="64" t="s">
        <v>107</v>
      </c>
      <c r="C119" s="57">
        <v>630</v>
      </c>
      <c r="D119" s="13" t="s">
        <v>17</v>
      </c>
      <c r="E119" s="26">
        <v>10500</v>
      </c>
      <c r="F119" s="88"/>
      <c r="G119" s="88"/>
      <c r="H119" s="15">
        <f t="shared" si="31"/>
        <v>10500</v>
      </c>
    </row>
    <row r="120" spans="1:8" x14ac:dyDescent="0.25">
      <c r="A120" s="64" t="s">
        <v>20</v>
      </c>
      <c r="B120" s="64" t="s">
        <v>107</v>
      </c>
      <c r="C120" s="57">
        <v>630</v>
      </c>
      <c r="D120" s="13" t="s">
        <v>57</v>
      </c>
      <c r="E120" s="26">
        <v>28000</v>
      </c>
      <c r="F120" s="88"/>
      <c r="G120" s="88"/>
      <c r="H120" s="15">
        <f t="shared" si="31"/>
        <v>28000</v>
      </c>
    </row>
    <row r="121" spans="1:8" x14ac:dyDescent="0.25">
      <c r="A121" s="68"/>
      <c r="B121" s="68"/>
      <c r="C121" s="69"/>
      <c r="D121" s="70"/>
      <c r="E121" s="70"/>
      <c r="F121" s="70"/>
      <c r="G121" s="70"/>
      <c r="H121" s="70"/>
    </row>
    <row r="122" spans="1:8" x14ac:dyDescent="0.25">
      <c r="A122" s="74" t="s">
        <v>20</v>
      </c>
      <c r="B122" s="74" t="s">
        <v>113</v>
      </c>
      <c r="C122" s="57">
        <v>600</v>
      </c>
      <c r="D122" s="75" t="s">
        <v>115</v>
      </c>
      <c r="E122" s="26"/>
      <c r="F122" s="26"/>
      <c r="G122" s="26"/>
      <c r="H122" s="26"/>
    </row>
    <row r="123" spans="1:8" x14ac:dyDescent="0.25">
      <c r="A123" s="74" t="s">
        <v>20</v>
      </c>
      <c r="B123" s="76" t="s">
        <v>113</v>
      </c>
      <c r="C123" s="58">
        <v>717003</v>
      </c>
      <c r="D123" s="75" t="s">
        <v>116</v>
      </c>
      <c r="E123" s="52"/>
      <c r="F123" s="52">
        <v>2629.62</v>
      </c>
      <c r="G123" s="52"/>
      <c r="H123" s="52">
        <f t="shared" ref="H123" si="32">E123+F123+G123</f>
        <v>2629.62</v>
      </c>
    </row>
    <row r="124" spans="1:8" x14ac:dyDescent="0.25">
      <c r="A124" s="74" t="s">
        <v>20</v>
      </c>
      <c r="B124" s="74" t="s">
        <v>113</v>
      </c>
      <c r="C124" s="58">
        <v>717002</v>
      </c>
      <c r="D124" s="75" t="s">
        <v>128</v>
      </c>
      <c r="E124" s="87"/>
      <c r="F124" s="52"/>
      <c r="G124" s="52"/>
      <c r="H124" s="52"/>
    </row>
    <row r="125" spans="1:8" x14ac:dyDescent="0.25">
      <c r="A125" s="74" t="s">
        <v>20</v>
      </c>
      <c r="B125" s="76" t="s">
        <v>113</v>
      </c>
      <c r="C125" s="58">
        <v>717001</v>
      </c>
      <c r="D125" s="75" t="s">
        <v>132</v>
      </c>
      <c r="E125" s="87"/>
      <c r="F125" s="52"/>
      <c r="G125" s="52"/>
      <c r="H125" s="52"/>
    </row>
    <row r="126" spans="1:8" x14ac:dyDescent="0.25">
      <c r="A126" s="71"/>
      <c r="B126" s="71" t="s">
        <v>48</v>
      </c>
      <c r="C126" s="72"/>
      <c r="D126" s="73"/>
      <c r="E126" s="77">
        <f>SUM(E111:E125)</f>
        <v>61029</v>
      </c>
      <c r="F126" s="77">
        <f t="shared" ref="F126:H126" si="33">SUM(F111:F125)</f>
        <v>2629.62</v>
      </c>
      <c r="G126" s="77">
        <f t="shared" si="33"/>
        <v>0</v>
      </c>
      <c r="H126" s="77">
        <f t="shared" si="33"/>
        <v>63658.62</v>
      </c>
    </row>
    <row r="127" spans="1:8" x14ac:dyDescent="0.25">
      <c r="A127" s="93" t="s">
        <v>104</v>
      </c>
      <c r="B127" s="64"/>
      <c r="C127" s="94">
        <v>637037</v>
      </c>
      <c r="D127" s="13" t="s">
        <v>134</v>
      </c>
      <c r="E127" s="26"/>
      <c r="F127" s="26">
        <v>23842.01</v>
      </c>
      <c r="G127" s="26"/>
      <c r="H127" s="15">
        <f t="shared" ref="H127:H128" si="34">E127+F127+G127</f>
        <v>23842.01</v>
      </c>
    </row>
    <row r="128" spans="1:8" x14ac:dyDescent="0.25">
      <c r="A128" s="98" t="s">
        <v>20</v>
      </c>
      <c r="B128" s="64"/>
      <c r="C128" s="99">
        <v>719014</v>
      </c>
      <c r="D128" s="13" t="s">
        <v>139</v>
      </c>
      <c r="E128" s="26"/>
      <c r="F128" s="26">
        <v>1736.83</v>
      </c>
      <c r="G128" s="26"/>
      <c r="H128" s="15">
        <f t="shared" si="34"/>
        <v>1736.83</v>
      </c>
    </row>
    <row r="129" spans="1:8" x14ac:dyDescent="0.25">
      <c r="A129" s="110" t="s">
        <v>55</v>
      </c>
      <c r="B129" s="111"/>
      <c r="C129" s="111"/>
      <c r="D129" s="112"/>
      <c r="E129" s="23">
        <f>SUM(E126:E128,E109,E90)</f>
        <v>493255</v>
      </c>
      <c r="F129" s="23">
        <f>SUM(F126:F128,F109,F90)</f>
        <v>32208.46</v>
      </c>
      <c r="G129" s="23">
        <f>SUM(G126:G128,G109,G90)</f>
        <v>150</v>
      </c>
      <c r="H129" s="23">
        <f>SUM(H126:H128,H109,H90)</f>
        <v>525613.46</v>
      </c>
    </row>
    <row r="130" spans="1:8" x14ac:dyDescent="0.25">
      <c r="A130" s="116" t="s">
        <v>58</v>
      </c>
      <c r="B130" s="117"/>
      <c r="C130" s="117"/>
      <c r="D130" s="118"/>
      <c r="E130" s="9"/>
      <c r="F130" s="9"/>
      <c r="G130" s="9"/>
      <c r="H130" s="9"/>
    </row>
    <row r="131" spans="1:8" s="41" customFormat="1" x14ac:dyDescent="0.25">
      <c r="A131" s="34"/>
      <c r="B131" s="56"/>
      <c r="C131" s="35"/>
      <c r="D131" s="36"/>
      <c r="E131" s="38"/>
      <c r="F131" s="38"/>
      <c r="G131" s="38"/>
      <c r="H131" s="38"/>
    </row>
    <row r="132" spans="1:8" x14ac:dyDescent="0.25">
      <c r="A132" s="78" t="s">
        <v>114</v>
      </c>
      <c r="B132" s="78" t="s">
        <v>117</v>
      </c>
      <c r="C132" s="59" t="s">
        <v>108</v>
      </c>
      <c r="D132" s="13" t="s">
        <v>22</v>
      </c>
      <c r="E132" s="26">
        <v>49470</v>
      </c>
      <c r="F132" s="26"/>
      <c r="G132" s="26"/>
      <c r="H132" s="15">
        <f t="shared" ref="H132:H152" si="35">E132+F132+G132</f>
        <v>49470</v>
      </c>
    </row>
    <row r="133" spans="1:8" x14ac:dyDescent="0.25">
      <c r="A133" s="78" t="s">
        <v>114</v>
      </c>
      <c r="B133" s="78" t="s">
        <v>117</v>
      </c>
      <c r="C133" s="57">
        <v>620</v>
      </c>
      <c r="D133" s="13" t="s">
        <v>24</v>
      </c>
      <c r="E133" s="26">
        <v>18279</v>
      </c>
      <c r="F133" s="26"/>
      <c r="G133" s="26"/>
      <c r="H133" s="15">
        <f t="shared" si="35"/>
        <v>18279</v>
      </c>
    </row>
    <row r="134" spans="1:8" x14ac:dyDescent="0.25">
      <c r="A134" s="78" t="s">
        <v>114</v>
      </c>
      <c r="B134" s="78" t="s">
        <v>117</v>
      </c>
      <c r="C134" s="57">
        <v>640</v>
      </c>
      <c r="D134" s="13" t="s">
        <v>98</v>
      </c>
      <c r="E134" s="26">
        <v>400</v>
      </c>
      <c r="F134" s="26"/>
      <c r="G134" s="26"/>
      <c r="H134" s="15">
        <f t="shared" si="35"/>
        <v>400</v>
      </c>
    </row>
    <row r="135" spans="1:8" x14ac:dyDescent="0.25">
      <c r="A135" s="78" t="s">
        <v>114</v>
      </c>
      <c r="B135" s="78" t="s">
        <v>117</v>
      </c>
      <c r="C135" s="59" t="s">
        <v>153</v>
      </c>
      <c r="D135" s="13" t="s">
        <v>10</v>
      </c>
      <c r="E135" s="26">
        <v>1000</v>
      </c>
      <c r="F135" s="26"/>
      <c r="G135" s="26"/>
      <c r="H135" s="15">
        <f t="shared" si="35"/>
        <v>1000</v>
      </c>
    </row>
    <row r="136" spans="1:8" x14ac:dyDescent="0.25">
      <c r="A136" s="78" t="s">
        <v>114</v>
      </c>
      <c r="B136" s="78" t="s">
        <v>117</v>
      </c>
      <c r="C136" s="59" t="s">
        <v>154</v>
      </c>
      <c r="D136" s="13" t="s">
        <v>27</v>
      </c>
      <c r="E136" s="26">
        <v>50</v>
      </c>
      <c r="F136" s="26"/>
      <c r="G136" s="26"/>
      <c r="H136" s="15">
        <f t="shared" si="35"/>
        <v>50</v>
      </c>
    </row>
    <row r="137" spans="1:8" x14ac:dyDescent="0.25">
      <c r="A137" s="78" t="s">
        <v>114</v>
      </c>
      <c r="B137" s="78" t="s">
        <v>117</v>
      </c>
      <c r="C137" s="59" t="s">
        <v>155</v>
      </c>
      <c r="D137" s="13" t="s">
        <v>25</v>
      </c>
      <c r="E137" s="26">
        <v>800</v>
      </c>
      <c r="F137" s="26"/>
      <c r="G137" s="26"/>
      <c r="H137" s="15">
        <f t="shared" si="35"/>
        <v>800</v>
      </c>
    </row>
    <row r="138" spans="1:8" x14ac:dyDescent="0.25">
      <c r="A138" s="78" t="s">
        <v>114</v>
      </c>
      <c r="B138" s="78" t="s">
        <v>117</v>
      </c>
      <c r="C138" s="57">
        <v>637044</v>
      </c>
      <c r="D138" s="13" t="s">
        <v>95</v>
      </c>
      <c r="E138" s="26">
        <v>20000</v>
      </c>
      <c r="F138" s="26"/>
      <c r="G138" s="26"/>
      <c r="H138" s="15">
        <f t="shared" si="35"/>
        <v>20000</v>
      </c>
    </row>
    <row r="139" spans="1:8" x14ac:dyDescent="0.25">
      <c r="A139" s="78" t="s">
        <v>114</v>
      </c>
      <c r="B139" s="78" t="s">
        <v>107</v>
      </c>
      <c r="C139" s="57" t="s">
        <v>159</v>
      </c>
      <c r="D139" s="13" t="s">
        <v>99</v>
      </c>
      <c r="E139" s="26">
        <v>2000</v>
      </c>
      <c r="F139" s="26"/>
      <c r="G139" s="26"/>
      <c r="H139" s="15">
        <f t="shared" si="35"/>
        <v>2000</v>
      </c>
    </row>
    <row r="140" spans="1:8" x14ac:dyDescent="0.25">
      <c r="A140" s="78" t="s">
        <v>114</v>
      </c>
      <c r="B140" s="78" t="s">
        <v>117</v>
      </c>
      <c r="C140" s="59" t="s">
        <v>158</v>
      </c>
      <c r="D140" s="13" t="s">
        <v>91</v>
      </c>
      <c r="E140" s="26">
        <v>1200</v>
      </c>
      <c r="F140" s="26"/>
      <c r="G140" s="26">
        <v>1300</v>
      </c>
      <c r="H140" s="15">
        <f t="shared" si="35"/>
        <v>2500</v>
      </c>
    </row>
    <row r="141" spans="1:8" x14ac:dyDescent="0.25">
      <c r="A141" s="78" t="s">
        <v>114</v>
      </c>
      <c r="B141" s="78" t="s">
        <v>117</v>
      </c>
      <c r="C141" s="57">
        <v>637014</v>
      </c>
      <c r="D141" s="13" t="s">
        <v>12</v>
      </c>
      <c r="E141" s="26">
        <v>2400</v>
      </c>
      <c r="F141" s="26"/>
      <c r="G141" s="26"/>
      <c r="H141" s="15">
        <f t="shared" si="35"/>
        <v>2400</v>
      </c>
    </row>
    <row r="142" spans="1:8" x14ac:dyDescent="0.25">
      <c r="A142" s="78" t="s">
        <v>114</v>
      </c>
      <c r="B142" s="78" t="s">
        <v>117</v>
      </c>
      <c r="C142" s="57">
        <v>637016</v>
      </c>
      <c r="D142" s="13" t="s">
        <v>26</v>
      </c>
      <c r="E142" s="26">
        <v>544</v>
      </c>
      <c r="F142" s="26"/>
      <c r="G142" s="26"/>
      <c r="H142" s="15">
        <f t="shared" si="35"/>
        <v>544</v>
      </c>
    </row>
    <row r="143" spans="1:8" x14ac:dyDescent="0.25">
      <c r="A143" s="78" t="s">
        <v>114</v>
      </c>
      <c r="B143" s="78" t="s">
        <v>117</v>
      </c>
      <c r="C143" s="57">
        <v>630</v>
      </c>
      <c r="D143" s="13" t="s">
        <v>28</v>
      </c>
      <c r="E143" s="26">
        <v>4100</v>
      </c>
      <c r="F143" s="26"/>
      <c r="G143" s="26"/>
      <c r="H143" s="15">
        <f t="shared" si="35"/>
        <v>4100</v>
      </c>
    </row>
    <row r="144" spans="1:8" s="41" customFormat="1" x14ac:dyDescent="0.25">
      <c r="A144" s="34"/>
      <c r="B144" s="56"/>
      <c r="C144" s="35"/>
      <c r="D144" s="36" t="s">
        <v>6</v>
      </c>
      <c r="E144" s="90"/>
      <c r="F144" s="38"/>
      <c r="G144" s="38"/>
      <c r="H144" s="38"/>
    </row>
    <row r="145" spans="1:10" s="41" customFormat="1" x14ac:dyDescent="0.25">
      <c r="A145" s="78" t="s">
        <v>114</v>
      </c>
      <c r="B145" s="78" t="s">
        <v>118</v>
      </c>
      <c r="C145" s="57">
        <v>630</v>
      </c>
      <c r="D145" s="24" t="s">
        <v>59</v>
      </c>
      <c r="E145" s="26">
        <v>600</v>
      </c>
      <c r="F145" s="26"/>
      <c r="G145" s="26">
        <v>300</v>
      </c>
      <c r="H145" s="15">
        <f t="shared" si="35"/>
        <v>900</v>
      </c>
    </row>
    <row r="146" spans="1:10" s="41" customFormat="1" x14ac:dyDescent="0.25">
      <c r="A146" s="78" t="s">
        <v>114</v>
      </c>
      <c r="B146" s="78" t="s">
        <v>119</v>
      </c>
      <c r="C146" s="57">
        <v>630</v>
      </c>
      <c r="D146" s="24" t="s">
        <v>60</v>
      </c>
      <c r="E146" s="26">
        <v>16000</v>
      </c>
      <c r="F146" s="26"/>
      <c r="G146" s="26"/>
      <c r="H146" s="15">
        <f t="shared" si="35"/>
        <v>16000</v>
      </c>
    </row>
    <row r="147" spans="1:10" x14ac:dyDescent="0.25">
      <c r="A147" s="78" t="s">
        <v>114</v>
      </c>
      <c r="B147" s="78" t="s">
        <v>119</v>
      </c>
      <c r="C147" s="57">
        <v>630</v>
      </c>
      <c r="D147" s="24" t="s">
        <v>61</v>
      </c>
      <c r="E147" s="26">
        <v>2000</v>
      </c>
      <c r="F147" s="88"/>
      <c r="G147" s="26">
        <v>600</v>
      </c>
      <c r="H147" s="15">
        <f t="shared" si="35"/>
        <v>2600</v>
      </c>
    </row>
    <row r="148" spans="1:10" x14ac:dyDescent="0.25">
      <c r="A148" s="78" t="s">
        <v>114</v>
      </c>
      <c r="B148" s="78" t="s">
        <v>119</v>
      </c>
      <c r="C148" s="57">
        <v>630</v>
      </c>
      <c r="D148" s="13" t="s">
        <v>62</v>
      </c>
      <c r="E148" s="26">
        <v>8300</v>
      </c>
      <c r="F148" s="26"/>
      <c r="G148" s="26">
        <v>500</v>
      </c>
      <c r="H148" s="15">
        <f t="shared" si="35"/>
        <v>8800</v>
      </c>
    </row>
    <row r="149" spans="1:10" x14ac:dyDescent="0.25">
      <c r="A149" s="78" t="s">
        <v>114</v>
      </c>
      <c r="B149" s="78" t="s">
        <v>119</v>
      </c>
      <c r="C149" s="57">
        <v>630</v>
      </c>
      <c r="D149" s="13" t="s">
        <v>63</v>
      </c>
      <c r="E149" s="26">
        <v>360</v>
      </c>
      <c r="F149" s="26"/>
      <c r="G149" s="26">
        <v>740</v>
      </c>
      <c r="H149" s="15">
        <f t="shared" si="35"/>
        <v>1100</v>
      </c>
    </row>
    <row r="150" spans="1:10" x14ac:dyDescent="0.25">
      <c r="A150" s="78" t="s">
        <v>114</v>
      </c>
      <c r="B150" s="78" t="s">
        <v>119</v>
      </c>
      <c r="C150" s="57">
        <v>630</v>
      </c>
      <c r="D150" s="40" t="s">
        <v>64</v>
      </c>
      <c r="E150" s="26">
        <v>0</v>
      </c>
      <c r="F150" s="26"/>
      <c r="G150" s="26"/>
      <c r="H150" s="15">
        <f t="shared" si="35"/>
        <v>0</v>
      </c>
    </row>
    <row r="151" spans="1:10" x14ac:dyDescent="0.25">
      <c r="A151" s="78" t="s">
        <v>114</v>
      </c>
      <c r="B151" s="78" t="s">
        <v>119</v>
      </c>
      <c r="C151" s="79" t="s">
        <v>120</v>
      </c>
      <c r="D151" s="40" t="s">
        <v>65</v>
      </c>
      <c r="E151" s="52"/>
      <c r="F151" s="52">
        <v>5500</v>
      </c>
      <c r="G151" s="52"/>
      <c r="H151" s="52">
        <f t="shared" si="35"/>
        <v>5500</v>
      </c>
      <c r="I151" s="50"/>
      <c r="J151" s="50"/>
    </row>
    <row r="152" spans="1:10" x14ac:dyDescent="0.25">
      <c r="A152" s="78" t="s">
        <v>114</v>
      </c>
      <c r="B152" s="78" t="s">
        <v>119</v>
      </c>
      <c r="C152" s="80" t="s">
        <v>121</v>
      </c>
      <c r="D152" s="81" t="s">
        <v>122</v>
      </c>
      <c r="E152" s="52">
        <v>13093</v>
      </c>
      <c r="F152" s="52">
        <v>22112.99</v>
      </c>
      <c r="G152" s="52">
        <v>-25840</v>
      </c>
      <c r="H152" s="52">
        <f t="shared" si="35"/>
        <v>9365.9900000000052</v>
      </c>
    </row>
    <row r="153" spans="1:10" x14ac:dyDescent="0.25">
      <c r="A153" s="18" t="s">
        <v>45</v>
      </c>
      <c r="B153" s="55"/>
      <c r="C153" s="19"/>
      <c r="D153" s="20" t="s">
        <v>74</v>
      </c>
      <c r="E153" s="21">
        <f>SUM(E145:E152)</f>
        <v>40353</v>
      </c>
      <c r="F153" s="21">
        <f>SUM(F145:F152)</f>
        <v>27612.99</v>
      </c>
      <c r="G153" s="21">
        <f>SUM(G145:G152)</f>
        <v>-23700</v>
      </c>
      <c r="H153" s="21">
        <f>SUM(H145:H152)</f>
        <v>44265.990000000005</v>
      </c>
    </row>
    <row r="154" spans="1:10" x14ac:dyDescent="0.25">
      <c r="A154" s="34"/>
      <c r="B154" s="56"/>
      <c r="C154" s="35"/>
      <c r="D154" s="36" t="s">
        <v>8</v>
      </c>
      <c r="E154" s="90"/>
      <c r="F154" s="38"/>
      <c r="G154" s="38"/>
      <c r="H154" s="38"/>
    </row>
    <row r="155" spans="1:10" x14ac:dyDescent="0.25">
      <c r="A155" s="78" t="s">
        <v>114</v>
      </c>
      <c r="B155" s="64" t="s">
        <v>117</v>
      </c>
      <c r="C155" s="57">
        <v>630</v>
      </c>
      <c r="D155" s="24" t="s">
        <v>66</v>
      </c>
      <c r="E155" s="26">
        <v>1000</v>
      </c>
      <c r="F155" s="26"/>
      <c r="G155" s="26"/>
      <c r="H155" s="15">
        <f t="shared" ref="H155:H157" si="36">E155+F155+G155</f>
        <v>1000</v>
      </c>
    </row>
    <row r="156" spans="1:10" x14ac:dyDescent="0.25">
      <c r="A156" s="78" t="s">
        <v>114</v>
      </c>
      <c r="B156" s="64" t="s">
        <v>117</v>
      </c>
      <c r="C156" s="57">
        <v>630</v>
      </c>
      <c r="D156" s="27" t="s">
        <v>67</v>
      </c>
      <c r="E156" s="26">
        <v>8500</v>
      </c>
      <c r="F156" s="26"/>
      <c r="G156" s="26">
        <v>2500</v>
      </c>
      <c r="H156" s="15">
        <f t="shared" si="36"/>
        <v>11000</v>
      </c>
    </row>
    <row r="157" spans="1:10" x14ac:dyDescent="0.25">
      <c r="A157" s="78" t="s">
        <v>114</v>
      </c>
      <c r="B157" s="64" t="s">
        <v>117</v>
      </c>
      <c r="C157" s="57">
        <v>630</v>
      </c>
      <c r="D157" s="13" t="s">
        <v>68</v>
      </c>
      <c r="E157" s="26">
        <v>38000</v>
      </c>
      <c r="F157" s="26"/>
      <c r="G157" s="26">
        <v>22000</v>
      </c>
      <c r="H157" s="15">
        <f t="shared" si="36"/>
        <v>60000</v>
      </c>
    </row>
    <row r="158" spans="1:10" x14ac:dyDescent="0.25">
      <c r="A158" s="18" t="s">
        <v>45</v>
      </c>
      <c r="B158" s="55"/>
      <c r="C158" s="19"/>
      <c r="D158" s="20" t="s">
        <v>8</v>
      </c>
      <c r="E158" s="21">
        <f t="shared" ref="E158:G158" si="37">SUM(E155:E157)</f>
        <v>47500</v>
      </c>
      <c r="F158" s="21">
        <f t="shared" si="37"/>
        <v>0</v>
      </c>
      <c r="G158" s="21">
        <f t="shared" si="37"/>
        <v>24500</v>
      </c>
      <c r="H158" s="21">
        <f t="shared" ref="H158" si="38">SUM(H155:H157)</f>
        <v>72000</v>
      </c>
    </row>
    <row r="159" spans="1:10" x14ac:dyDescent="0.25">
      <c r="A159" s="34"/>
      <c r="B159" s="56"/>
      <c r="C159" s="35"/>
      <c r="D159" s="36" t="s">
        <v>142</v>
      </c>
      <c r="E159" s="90"/>
      <c r="F159" s="38"/>
      <c r="G159" s="38"/>
      <c r="H159" s="38"/>
    </row>
    <row r="160" spans="1:10" s="41" customFormat="1" x14ac:dyDescent="0.25">
      <c r="A160" s="78" t="s">
        <v>114</v>
      </c>
      <c r="B160" s="82" t="s">
        <v>107</v>
      </c>
      <c r="C160" s="61">
        <v>630</v>
      </c>
      <c r="D160" s="14" t="s">
        <v>127</v>
      </c>
      <c r="E160" s="26">
        <v>84</v>
      </c>
      <c r="F160" s="26"/>
      <c r="G160" s="26">
        <v>2000</v>
      </c>
      <c r="H160" s="15">
        <f t="shared" ref="H160:H161" si="39">E160+F160+G160</f>
        <v>2084</v>
      </c>
    </row>
    <row r="161" spans="1:8" s="41" customFormat="1" x14ac:dyDescent="0.25">
      <c r="A161" s="78" t="s">
        <v>114</v>
      </c>
      <c r="B161" s="64" t="s">
        <v>107</v>
      </c>
      <c r="C161" s="61">
        <v>630</v>
      </c>
      <c r="D161" s="14" t="s">
        <v>69</v>
      </c>
      <c r="E161" s="26">
        <v>2000</v>
      </c>
      <c r="F161" s="26"/>
      <c r="G161" s="26"/>
      <c r="H161" s="15">
        <f t="shared" si="39"/>
        <v>2000</v>
      </c>
    </row>
    <row r="162" spans="1:8" x14ac:dyDescent="0.25">
      <c r="A162" s="18" t="s">
        <v>45</v>
      </c>
      <c r="B162" s="55"/>
      <c r="C162" s="19"/>
      <c r="D162" s="20" t="s">
        <v>142</v>
      </c>
      <c r="E162" s="21">
        <f t="shared" ref="E162:H162" si="40">SUM(E160:E161)</f>
        <v>2084</v>
      </c>
      <c r="F162" s="21">
        <f t="shared" ref="F162:G162" si="41">SUM(F160:F161)</f>
        <v>0</v>
      </c>
      <c r="G162" s="21">
        <f t="shared" si="41"/>
        <v>2000</v>
      </c>
      <c r="H162" s="21">
        <f t="shared" si="40"/>
        <v>4084</v>
      </c>
    </row>
    <row r="163" spans="1:8" x14ac:dyDescent="0.25">
      <c r="A163" s="34"/>
      <c r="B163" s="56" t="s">
        <v>75</v>
      </c>
      <c r="C163" s="35"/>
      <c r="D163" s="36"/>
      <c r="E163" s="37">
        <f>SUM(E162,E158,E153,E132:E143)</f>
        <v>190180</v>
      </c>
      <c r="F163" s="37">
        <f>SUM(F162,F158,F153,F132:F143)</f>
        <v>27612.99</v>
      </c>
      <c r="G163" s="37">
        <f>SUM(G162,G158,G153,G132:G143)</f>
        <v>4100</v>
      </c>
      <c r="H163" s="37">
        <f>SUM(H162,H158,H153,H132:H143)</f>
        <v>221892.99</v>
      </c>
    </row>
    <row r="164" spans="1:8" x14ac:dyDescent="0.25">
      <c r="A164" s="34"/>
      <c r="B164" s="56"/>
      <c r="C164" s="35"/>
      <c r="D164" s="36" t="s">
        <v>46</v>
      </c>
      <c r="E164" s="90"/>
      <c r="F164" s="38"/>
      <c r="G164" s="38"/>
      <c r="H164" s="38"/>
    </row>
    <row r="165" spans="1:8" x14ac:dyDescent="0.25">
      <c r="A165" s="78" t="s">
        <v>123</v>
      </c>
      <c r="B165" s="64" t="s">
        <v>117</v>
      </c>
      <c r="C165" s="57">
        <v>717001</v>
      </c>
      <c r="D165" s="13" t="s">
        <v>22</v>
      </c>
      <c r="E165" s="52">
        <f>48000+1120+350</f>
        <v>49470</v>
      </c>
      <c r="F165" s="87"/>
      <c r="G165" s="87"/>
      <c r="H165" s="52">
        <f t="shared" ref="H165:H171" si="42">E165+F165</f>
        <v>49470</v>
      </c>
    </row>
    <row r="166" spans="1:8" x14ac:dyDescent="0.25">
      <c r="A166" s="78" t="s">
        <v>123</v>
      </c>
      <c r="B166" s="78" t="s">
        <v>117</v>
      </c>
      <c r="C166" s="57">
        <v>717001</v>
      </c>
      <c r="D166" s="13" t="s">
        <v>24</v>
      </c>
      <c r="E166" s="52">
        <f>ROUND((0.3495*E165)+(0.02*E165),0)</f>
        <v>18279</v>
      </c>
      <c r="F166" s="87"/>
      <c r="G166" s="87"/>
      <c r="H166" s="52">
        <f t="shared" si="42"/>
        <v>18279</v>
      </c>
    </row>
    <row r="167" spans="1:8" x14ac:dyDescent="0.25">
      <c r="A167" s="78" t="s">
        <v>123</v>
      </c>
      <c r="B167" s="64" t="s">
        <v>117</v>
      </c>
      <c r="C167" s="57">
        <v>717001</v>
      </c>
      <c r="D167" s="13" t="s">
        <v>98</v>
      </c>
      <c r="E167" s="52">
        <v>300</v>
      </c>
      <c r="F167" s="87"/>
      <c r="G167" s="87"/>
      <c r="H167" s="52">
        <f t="shared" si="42"/>
        <v>300</v>
      </c>
    </row>
    <row r="168" spans="1:8" x14ac:dyDescent="0.25">
      <c r="A168" s="78" t="s">
        <v>123</v>
      </c>
      <c r="B168" s="78" t="s">
        <v>117</v>
      </c>
      <c r="C168" s="57">
        <v>717001</v>
      </c>
      <c r="D168" s="13" t="s">
        <v>25</v>
      </c>
      <c r="E168" s="52">
        <v>800</v>
      </c>
      <c r="F168" s="87"/>
      <c r="G168" s="87"/>
      <c r="H168" s="52">
        <f t="shared" si="42"/>
        <v>800</v>
      </c>
    </row>
    <row r="169" spans="1:8" x14ac:dyDescent="0.25">
      <c r="A169" s="78" t="s">
        <v>123</v>
      </c>
      <c r="B169" s="64" t="s">
        <v>117</v>
      </c>
      <c r="C169" s="57">
        <v>717001</v>
      </c>
      <c r="D169" s="13" t="s">
        <v>12</v>
      </c>
      <c r="E169" s="52">
        <v>2400</v>
      </c>
      <c r="F169" s="87"/>
      <c r="G169" s="87"/>
      <c r="H169" s="52">
        <f t="shared" si="42"/>
        <v>2400</v>
      </c>
    </row>
    <row r="170" spans="1:8" x14ac:dyDescent="0.25">
      <c r="A170" s="78" t="s">
        <v>123</v>
      </c>
      <c r="B170" s="78" t="s">
        <v>117</v>
      </c>
      <c r="C170" s="57">
        <v>717001</v>
      </c>
      <c r="D170" s="13" t="s">
        <v>26</v>
      </c>
      <c r="E170" s="52">
        <v>544</v>
      </c>
      <c r="F170" s="87"/>
      <c r="G170" s="87"/>
      <c r="H170" s="52">
        <f t="shared" si="42"/>
        <v>544</v>
      </c>
    </row>
    <row r="171" spans="1:8" x14ac:dyDescent="0.25">
      <c r="A171" s="78" t="s">
        <v>123</v>
      </c>
      <c r="B171" s="64" t="s">
        <v>117</v>
      </c>
      <c r="C171" s="57">
        <v>717001</v>
      </c>
      <c r="D171" s="13" t="s">
        <v>71</v>
      </c>
      <c r="E171" s="52">
        <v>60000</v>
      </c>
      <c r="F171" s="87"/>
      <c r="G171" s="87"/>
      <c r="H171" s="52">
        <f t="shared" si="42"/>
        <v>60000</v>
      </c>
    </row>
    <row r="172" spans="1:8" x14ac:dyDescent="0.25">
      <c r="A172" s="54"/>
      <c r="B172" s="33"/>
      <c r="C172" s="28"/>
      <c r="D172" s="13"/>
      <c r="E172" s="87"/>
      <c r="F172" s="52"/>
      <c r="G172" s="52"/>
      <c r="H172" s="52"/>
    </row>
    <row r="173" spans="1:8" x14ac:dyDescent="0.25">
      <c r="A173" s="78" t="s">
        <v>123</v>
      </c>
      <c r="B173" s="64" t="s">
        <v>107</v>
      </c>
      <c r="C173" s="57">
        <v>717001</v>
      </c>
      <c r="D173" s="28" t="s">
        <v>70</v>
      </c>
      <c r="E173" s="87"/>
      <c r="F173" s="52"/>
      <c r="G173" s="52"/>
      <c r="H173" s="52"/>
    </row>
    <row r="174" spans="1:8" x14ac:dyDescent="0.25">
      <c r="A174" s="45"/>
      <c r="B174" s="46"/>
      <c r="C174" s="28"/>
      <c r="D174" s="28"/>
      <c r="E174" s="87"/>
      <c r="F174" s="52"/>
      <c r="G174" s="52"/>
      <c r="H174" s="52"/>
    </row>
    <row r="175" spans="1:8" x14ac:dyDescent="0.25">
      <c r="A175" s="78" t="s">
        <v>20</v>
      </c>
      <c r="B175" s="64" t="s">
        <v>117</v>
      </c>
      <c r="C175" s="83">
        <v>717003</v>
      </c>
      <c r="D175" s="13" t="s">
        <v>16</v>
      </c>
      <c r="E175" s="87"/>
      <c r="F175" s="52">
        <v>66000</v>
      </c>
      <c r="G175" s="52"/>
      <c r="H175" s="52">
        <f t="shared" ref="H175:H178" si="43">E175+F175</f>
        <v>66000</v>
      </c>
    </row>
    <row r="176" spans="1:8" x14ac:dyDescent="0.25">
      <c r="A176" s="78" t="s">
        <v>20</v>
      </c>
      <c r="B176" s="64" t="s">
        <v>107</v>
      </c>
      <c r="C176" s="83">
        <v>714004</v>
      </c>
      <c r="D176" s="14" t="s">
        <v>92</v>
      </c>
      <c r="E176" s="87"/>
      <c r="F176" s="52"/>
      <c r="G176" s="52"/>
      <c r="H176" s="52">
        <f t="shared" si="43"/>
        <v>0</v>
      </c>
    </row>
    <row r="177" spans="1:8" x14ac:dyDescent="0.25">
      <c r="A177" s="78" t="s">
        <v>20</v>
      </c>
      <c r="B177" s="33" t="s">
        <v>119</v>
      </c>
      <c r="C177" s="28">
        <v>717001</v>
      </c>
      <c r="D177" s="13" t="s">
        <v>141</v>
      </c>
      <c r="E177" s="52">
        <v>30000</v>
      </c>
      <c r="F177" s="52"/>
      <c r="G177" s="52"/>
      <c r="H177" s="52">
        <f t="shared" si="43"/>
        <v>30000</v>
      </c>
    </row>
    <row r="178" spans="1:8" x14ac:dyDescent="0.25">
      <c r="A178" s="78" t="s">
        <v>20</v>
      </c>
      <c r="B178" s="95" t="s">
        <v>119</v>
      </c>
      <c r="C178" s="28">
        <v>716</v>
      </c>
      <c r="D178" s="13" t="s">
        <v>137</v>
      </c>
      <c r="E178" s="52">
        <v>10000</v>
      </c>
      <c r="F178" s="52"/>
      <c r="G178" s="52"/>
      <c r="H178" s="52">
        <f t="shared" si="43"/>
        <v>10000</v>
      </c>
    </row>
    <row r="179" spans="1:8" x14ac:dyDescent="0.25">
      <c r="A179" s="78" t="s">
        <v>20</v>
      </c>
      <c r="B179" s="67"/>
      <c r="C179" s="92">
        <v>719014</v>
      </c>
      <c r="D179" s="13" t="s">
        <v>133</v>
      </c>
      <c r="E179" s="87">
        <v>0</v>
      </c>
      <c r="F179" s="52"/>
      <c r="G179" s="52"/>
      <c r="H179" s="52"/>
    </row>
    <row r="180" spans="1:8" x14ac:dyDescent="0.25">
      <c r="A180" s="34"/>
      <c r="B180" s="56" t="s">
        <v>72</v>
      </c>
      <c r="C180" s="35"/>
      <c r="D180" s="36" t="s">
        <v>46</v>
      </c>
      <c r="E180" s="37">
        <f>SUM(E165:E179)</f>
        <v>171793</v>
      </c>
      <c r="F180" s="91">
        <f>SUM(F165:F179)</f>
        <v>66000</v>
      </c>
      <c r="G180" s="91">
        <f>SUM(G165:G179)</f>
        <v>0</v>
      </c>
      <c r="H180" s="37">
        <f t="shared" ref="H180" si="44">SUM(H165:H179)</f>
        <v>237793</v>
      </c>
    </row>
    <row r="181" spans="1:8" ht="15.75" thickBot="1" x14ac:dyDescent="0.3">
      <c r="A181" s="110" t="s">
        <v>73</v>
      </c>
      <c r="B181" s="111"/>
      <c r="C181" s="111"/>
      <c r="D181" s="112"/>
      <c r="E181" s="23">
        <f>SUM(E180,E163)</f>
        <v>361973</v>
      </c>
      <c r="F181" s="23">
        <f>SUM(F180,F163)</f>
        <v>93612.99</v>
      </c>
      <c r="G181" s="23">
        <f>SUM(G180,G163)</f>
        <v>4100</v>
      </c>
      <c r="H181" s="23">
        <f t="shared" ref="H181" si="45">SUM(H180,H163)</f>
        <v>459685.99</v>
      </c>
    </row>
    <row r="182" spans="1:8" ht="16.5" thickBot="1" x14ac:dyDescent="0.3">
      <c r="A182" s="47"/>
      <c r="B182" s="119" t="s">
        <v>14</v>
      </c>
      <c r="C182" s="120"/>
      <c r="D182" s="121"/>
      <c r="E182" s="31">
        <f>SUM(E181,E129)</f>
        <v>855228</v>
      </c>
      <c r="F182" s="31">
        <f t="shared" ref="F182:H182" si="46">SUM(F181,F129)</f>
        <v>125821.45000000001</v>
      </c>
      <c r="G182" s="31">
        <f t="shared" ref="G182" si="47">SUM(G181,G129)</f>
        <v>4250</v>
      </c>
      <c r="H182" s="31">
        <f t="shared" si="46"/>
        <v>985299.45</v>
      </c>
    </row>
    <row r="183" spans="1:8" ht="15.75" x14ac:dyDescent="0.25">
      <c r="A183" s="48"/>
      <c r="B183" s="48"/>
      <c r="C183" s="48"/>
      <c r="D183" s="48"/>
      <c r="E183" s="5"/>
      <c r="F183" s="5"/>
      <c r="G183" s="5"/>
      <c r="H183" s="5"/>
    </row>
    <row r="184" spans="1:8" ht="15.75" x14ac:dyDescent="0.25">
      <c r="A184" s="48"/>
      <c r="B184" s="48"/>
      <c r="C184" s="48"/>
      <c r="D184" s="48"/>
      <c r="E184" s="5"/>
      <c r="F184" s="5"/>
      <c r="G184" s="5"/>
      <c r="H184" s="5"/>
    </row>
    <row r="185" spans="1:8" ht="15.75" x14ac:dyDescent="0.25">
      <c r="A185" s="48"/>
      <c r="B185" s="48" t="s">
        <v>18</v>
      </c>
      <c r="C185" s="48"/>
      <c r="D185" s="48"/>
      <c r="E185" s="5"/>
      <c r="F185" s="5"/>
      <c r="G185" s="5"/>
      <c r="H185" s="5"/>
    </row>
    <row r="186" spans="1:8" ht="15.75" x14ac:dyDescent="0.25">
      <c r="A186" s="49"/>
      <c r="B186" s="49"/>
      <c r="C186" s="48" t="s">
        <v>143</v>
      </c>
      <c r="D186" s="48"/>
      <c r="E186" s="5"/>
      <c r="F186" s="5"/>
      <c r="G186" s="5"/>
      <c r="H186" s="5"/>
    </row>
    <row r="187" spans="1:8" ht="15.75" x14ac:dyDescent="0.25">
      <c r="A187" s="87"/>
      <c r="B187" s="87"/>
      <c r="C187" s="48" t="s">
        <v>144</v>
      </c>
      <c r="D187" s="48"/>
      <c r="E187" s="5"/>
      <c r="F187" s="5"/>
      <c r="G187" s="5"/>
      <c r="H187" s="5"/>
    </row>
    <row r="188" spans="1:8" ht="15.75" x14ac:dyDescent="0.25">
      <c r="A188" s="53"/>
      <c r="B188" s="53"/>
      <c r="C188" s="48" t="s">
        <v>145</v>
      </c>
      <c r="D188" s="48"/>
      <c r="E188" s="5"/>
      <c r="F188" s="5"/>
      <c r="G188" s="5"/>
      <c r="H188" s="5"/>
    </row>
    <row r="189" spans="1:8" s="4" customFormat="1" ht="5.25" customHeight="1" x14ac:dyDescent="0.25">
      <c r="A189" s="48"/>
      <c r="B189" s="48"/>
      <c r="C189" s="48"/>
      <c r="D189" s="48"/>
      <c r="E189" s="5"/>
      <c r="F189" s="5"/>
      <c r="G189" s="5"/>
      <c r="H189" s="5"/>
    </row>
    <row r="190" spans="1:8" s="4" customFormat="1" ht="15.75" customHeight="1" x14ac:dyDescent="0.25">
      <c r="E190" s="5"/>
      <c r="F190" s="5"/>
      <c r="G190" s="5"/>
      <c r="H190" s="5"/>
    </row>
  </sheetData>
  <mergeCells count="14">
    <mergeCell ref="A181:D181"/>
    <mergeCell ref="B182:D182"/>
    <mergeCell ref="A130:D130"/>
    <mergeCell ref="E47:H47"/>
    <mergeCell ref="A49:D49"/>
    <mergeCell ref="A129:D129"/>
    <mergeCell ref="B1:H1"/>
    <mergeCell ref="B2:H2"/>
    <mergeCell ref="B44:D44"/>
    <mergeCell ref="A43:D43"/>
    <mergeCell ref="E5:H5"/>
    <mergeCell ref="A7:D7"/>
    <mergeCell ref="A22:D22"/>
    <mergeCell ref="A23:D23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2022-07-19T11:52:20Z</cp:lastPrinted>
  <dcterms:created xsi:type="dcterms:W3CDTF">2015-11-12T08:45:14Z</dcterms:created>
  <dcterms:modified xsi:type="dcterms:W3CDTF">2022-07-21T11:44:40Z</dcterms:modified>
</cp:coreProperties>
</file>