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28695" windowHeight="12540"/>
  </bookViews>
  <sheets>
    <sheet name="Hárok1" sheetId="1" r:id="rId1"/>
    <sheet name="Hárok2" sheetId="2" r:id="rId2"/>
    <sheet name="Hárok3" sheetId="3" r:id="rId3"/>
  </sheets>
  <calcPr calcId="124519"/>
</workbook>
</file>

<file path=xl/calcChain.xml><?xml version="1.0" encoding="utf-8"?>
<calcChain xmlns="http://schemas.openxmlformats.org/spreadsheetml/2006/main">
  <c r="I264" i="1"/>
  <c r="I263"/>
  <c r="R262"/>
  <c r="R287"/>
  <c r="I275"/>
  <c r="R275" s="1"/>
  <c r="I270"/>
  <c r="R270" s="1"/>
  <c r="R271"/>
  <c r="R265"/>
  <c r="R338"/>
  <c r="I217"/>
  <c r="R217" s="1"/>
  <c r="R222"/>
  <c r="R241"/>
  <c r="R246"/>
  <c r="R254"/>
  <c r="R282"/>
  <c r="R317"/>
  <c r="R331"/>
  <c r="R350"/>
  <c r="I304"/>
  <c r="R304" s="1"/>
  <c r="R297"/>
  <c r="R174"/>
  <c r="I350"/>
  <c r="I111"/>
  <c r="I112" s="1"/>
  <c r="I79"/>
  <c r="R349"/>
  <c r="R286"/>
  <c r="I292"/>
  <c r="R292" s="1"/>
  <c r="I119"/>
  <c r="I123" s="1"/>
  <c r="R117"/>
  <c r="I223" l="1"/>
  <c r="H65"/>
  <c r="I176"/>
  <c r="I159"/>
  <c r="I160" s="1"/>
  <c r="I341"/>
  <c r="R341" s="1"/>
  <c r="R358" s="1"/>
  <c r="R332"/>
  <c r="R337"/>
  <c r="I317"/>
  <c r="R309"/>
  <c r="F292"/>
  <c r="I358" l="1"/>
  <c r="R187"/>
  <c r="H80"/>
  <c r="H192"/>
  <c r="H209" s="1"/>
  <c r="H359" s="1"/>
  <c r="R203"/>
  <c r="R243"/>
  <c r="I192"/>
  <c r="R267"/>
  <c r="R245"/>
  <c r="D241"/>
  <c r="R240"/>
  <c r="R239"/>
  <c r="R238"/>
  <c r="R237"/>
  <c r="R236"/>
  <c r="R235"/>
  <c r="R234"/>
  <c r="R233"/>
  <c r="R232"/>
  <c r="R231"/>
  <c r="R230"/>
  <c r="R229"/>
  <c r="R228"/>
  <c r="R227"/>
  <c r="R226"/>
  <c r="R225"/>
  <c r="R224"/>
  <c r="D217"/>
  <c r="R216"/>
  <c r="R215"/>
  <c r="R214"/>
  <c r="R213"/>
  <c r="R212"/>
  <c r="R211"/>
  <c r="R210"/>
  <c r="R206"/>
  <c r="R205"/>
  <c r="R204"/>
  <c r="R191"/>
  <c r="R190"/>
  <c r="R189"/>
  <c r="R188"/>
  <c r="R186"/>
  <c r="R185"/>
  <c r="R184"/>
  <c r="R183"/>
  <c r="R182"/>
  <c r="R181"/>
  <c r="R180"/>
  <c r="R179"/>
  <c r="R178"/>
  <c r="R177"/>
  <c r="R172"/>
  <c r="R173"/>
  <c r="R175"/>
  <c r="R170"/>
  <c r="R169"/>
  <c r="R168"/>
  <c r="R167"/>
  <c r="R166"/>
  <c r="R165"/>
  <c r="R164"/>
  <c r="R163"/>
  <c r="R162"/>
  <c r="R161"/>
  <c r="D159"/>
  <c r="D160" s="1"/>
  <c r="R158"/>
  <c r="R157"/>
  <c r="R156"/>
  <c r="R155"/>
  <c r="R154"/>
  <c r="R153"/>
  <c r="R152"/>
  <c r="R151"/>
  <c r="R150"/>
  <c r="R149"/>
  <c r="R148"/>
  <c r="R147"/>
  <c r="R146"/>
  <c r="R145"/>
  <c r="R144"/>
  <c r="R143"/>
  <c r="R142"/>
  <c r="R141"/>
  <c r="R140"/>
  <c r="R139"/>
  <c r="R138"/>
  <c r="R137"/>
  <c r="R136"/>
  <c r="R133"/>
  <c r="R132"/>
  <c r="R131"/>
  <c r="R130"/>
  <c r="R129"/>
  <c r="R128"/>
  <c r="R127"/>
  <c r="R126"/>
  <c r="R125"/>
  <c r="R124"/>
  <c r="R122"/>
  <c r="R121"/>
  <c r="R120"/>
  <c r="R118"/>
  <c r="R116"/>
  <c r="R115"/>
  <c r="R114"/>
  <c r="R113"/>
  <c r="R110"/>
  <c r="R109"/>
  <c r="R107"/>
  <c r="R106"/>
  <c r="R105"/>
  <c r="D103"/>
  <c r="R103" s="1"/>
  <c r="R102"/>
  <c r="R101"/>
  <c r="R100"/>
  <c r="R99"/>
  <c r="R98"/>
  <c r="D97"/>
  <c r="R97" s="1"/>
  <c r="R96"/>
  <c r="R95"/>
  <c r="R94"/>
  <c r="D93"/>
  <c r="R93" s="1"/>
  <c r="R92"/>
  <c r="R91"/>
  <c r="R90"/>
  <c r="R89"/>
  <c r="R88"/>
  <c r="R86"/>
  <c r="R85"/>
  <c r="R78"/>
  <c r="R77"/>
  <c r="R76"/>
  <c r="R75"/>
  <c r="R74"/>
  <c r="R73"/>
  <c r="R71"/>
  <c r="R70"/>
  <c r="R69"/>
  <c r="R68"/>
  <c r="R67"/>
  <c r="R66"/>
  <c r="D65"/>
  <c r="R64"/>
  <c r="R63"/>
  <c r="R62"/>
  <c r="R61"/>
  <c r="R60"/>
  <c r="R59"/>
  <c r="R58"/>
  <c r="R57"/>
  <c r="R56"/>
  <c r="R55"/>
  <c r="R54"/>
  <c r="R53"/>
  <c r="R52"/>
  <c r="R51"/>
  <c r="R50"/>
  <c r="R49"/>
  <c r="R48"/>
  <c r="R47"/>
  <c r="R46"/>
  <c r="R45"/>
  <c r="R44"/>
  <c r="R42"/>
  <c r="R41"/>
  <c r="R40"/>
  <c r="R39"/>
  <c r="R38"/>
  <c r="R37"/>
  <c r="R36"/>
  <c r="R35"/>
  <c r="R34"/>
  <c r="R33"/>
  <c r="R32"/>
  <c r="R31"/>
  <c r="D30"/>
  <c r="R28"/>
  <c r="R26"/>
  <c r="R25"/>
  <c r="R24"/>
  <c r="R23"/>
  <c r="R22"/>
  <c r="R21"/>
  <c r="R20"/>
  <c r="R19"/>
  <c r="R18"/>
  <c r="R17"/>
  <c r="R16"/>
  <c r="R14"/>
  <c r="R13"/>
  <c r="R12"/>
  <c r="R11"/>
  <c r="R10"/>
  <c r="R9"/>
  <c r="R8"/>
  <c r="R7"/>
  <c r="I30"/>
  <c r="R29"/>
  <c r="R335"/>
  <c r="I246"/>
  <c r="I247" s="1"/>
  <c r="I65"/>
  <c r="R43"/>
  <c r="R27"/>
  <c r="D357"/>
  <c r="R357" s="1"/>
  <c r="R356"/>
  <c r="D355"/>
  <c r="R355" s="1"/>
  <c r="R354"/>
  <c r="R353"/>
  <c r="R352"/>
  <c r="R351"/>
  <c r="D350"/>
  <c r="R348"/>
  <c r="R347"/>
  <c r="R346"/>
  <c r="R345"/>
  <c r="D344"/>
  <c r="R344" s="1"/>
  <c r="R343"/>
  <c r="R342"/>
  <c r="D341"/>
  <c r="R340"/>
  <c r="R339"/>
  <c r="R336"/>
  <c r="R334"/>
  <c r="R333"/>
  <c r="F331"/>
  <c r="D331"/>
  <c r="R330"/>
  <c r="R329"/>
  <c r="R328"/>
  <c r="R327"/>
  <c r="R326"/>
  <c r="R325"/>
  <c r="R324"/>
  <c r="R323"/>
  <c r="R322"/>
  <c r="R321"/>
  <c r="R320"/>
  <c r="R319"/>
  <c r="R318"/>
  <c r="D317"/>
  <c r="R316"/>
  <c r="R315"/>
  <c r="R314"/>
  <c r="R313"/>
  <c r="R312"/>
  <c r="R311"/>
  <c r="R310"/>
  <c r="R308"/>
  <c r="R307"/>
  <c r="R306"/>
  <c r="R305"/>
  <c r="F304"/>
  <c r="D304"/>
  <c r="R303"/>
  <c r="R302"/>
  <c r="R301"/>
  <c r="R300"/>
  <c r="R299"/>
  <c r="R298"/>
  <c r="R296"/>
  <c r="R295"/>
  <c r="R294"/>
  <c r="R293"/>
  <c r="D292"/>
  <c r="D282"/>
  <c r="F275"/>
  <c r="D275"/>
  <c r="R273"/>
  <c r="F270"/>
  <c r="D270"/>
  <c r="D263"/>
  <c r="R263" s="1"/>
  <c r="D254"/>
  <c r="G246"/>
  <c r="G247" s="1"/>
  <c r="D246"/>
  <c r="F241"/>
  <c r="F247" s="1"/>
  <c r="E241"/>
  <c r="E247" s="1"/>
  <c r="E359" s="1"/>
  <c r="D222"/>
  <c r="G195"/>
  <c r="D195"/>
  <c r="R193"/>
  <c r="G192"/>
  <c r="F192"/>
  <c r="F209" s="1"/>
  <c r="D192"/>
  <c r="D209" s="1"/>
  <c r="G176"/>
  <c r="F176"/>
  <c r="D176"/>
  <c r="R171"/>
  <c r="G159"/>
  <c r="G160" s="1"/>
  <c r="F159"/>
  <c r="F160" s="1"/>
  <c r="F134"/>
  <c r="F135" s="1"/>
  <c r="D134"/>
  <c r="D135" s="1"/>
  <c r="F123"/>
  <c r="D119"/>
  <c r="D123" s="1"/>
  <c r="D111"/>
  <c r="R111" s="1"/>
  <c r="D108"/>
  <c r="F87"/>
  <c r="D87"/>
  <c r="E80"/>
  <c r="D79"/>
  <c r="R79" s="1"/>
  <c r="F72"/>
  <c r="D72"/>
  <c r="G65"/>
  <c r="G80" s="1"/>
  <c r="F65"/>
  <c r="F15"/>
  <c r="D15"/>
  <c r="D112" l="1"/>
  <c r="R112" s="1"/>
  <c r="R135"/>
  <c r="R195"/>
  <c r="R72"/>
  <c r="R87"/>
  <c r="R123"/>
  <c r="F80"/>
  <c r="D247"/>
  <c r="R247" s="1"/>
  <c r="R134"/>
  <c r="R160"/>
  <c r="R176"/>
  <c r="D358"/>
  <c r="R65"/>
  <c r="R30"/>
  <c r="R159"/>
  <c r="R119"/>
  <c r="R108"/>
  <c r="R192"/>
  <c r="I209"/>
  <c r="I80"/>
  <c r="G209"/>
  <c r="G359" s="1"/>
  <c r="D223"/>
  <c r="R223" s="1"/>
  <c r="D264"/>
  <c r="R264" s="1"/>
  <c r="D80"/>
  <c r="D104"/>
  <c r="F358"/>
  <c r="F359" s="1"/>
  <c r="R15"/>
  <c r="R209" l="1"/>
  <c r="D359"/>
  <c r="R104"/>
  <c r="I359"/>
  <c r="R80"/>
  <c r="R359" l="1"/>
</calcChain>
</file>

<file path=xl/comments1.xml><?xml version="1.0" encoding="utf-8"?>
<comments xmlns="http://schemas.openxmlformats.org/spreadsheetml/2006/main">
  <authors>
    <author>Ekonom</author>
    <author>Obec</author>
  </authors>
  <commentList>
    <comment ref="D7" authorId="0">
      <text>
        <r>
          <rPr>
            <b/>
            <sz val="9"/>
            <color indexed="81"/>
            <rFont val="Tahoma"/>
            <family val="2"/>
            <charset val="238"/>
          </rPr>
          <t>Ekonom:</t>
        </r>
        <r>
          <rPr>
            <sz val="9"/>
            <color indexed="81"/>
            <rFont val="Tahoma"/>
            <family val="2"/>
            <charset val="238"/>
          </rPr>
          <t xml:space="preserve">
podľa roku 2018
-rozpis z MF SR okolo 15.12.2018</t>
        </r>
      </text>
    </comment>
    <comment ref="D27" authorId="0">
      <text>
        <r>
          <rPr>
            <b/>
            <sz val="9"/>
            <color indexed="81"/>
            <rFont val="Tahoma"/>
            <family val="2"/>
            <charset val="238"/>
          </rPr>
          <t>Ekonom:</t>
        </r>
        <r>
          <rPr>
            <sz val="9"/>
            <color indexed="81"/>
            <rFont val="Tahoma"/>
            <family val="2"/>
            <charset val="238"/>
          </rPr>
          <t xml:space="preserve">
prevažne príjem z refundácie - stavebný úrad</t>
        </r>
      </text>
    </comment>
    <comment ref="I27" authorId="0">
      <text>
        <r>
          <rPr>
            <b/>
            <sz val="9"/>
            <color indexed="81"/>
            <rFont val="Tahoma"/>
            <family val="2"/>
            <charset val="238"/>
          </rPr>
          <t>Ekonom:</t>
        </r>
        <r>
          <rPr>
            <sz val="9"/>
            <color indexed="81"/>
            <rFont val="Tahoma"/>
            <family val="2"/>
            <charset val="238"/>
          </rPr>
          <t xml:space="preserve">
Vrátky z roku 2018 - SŠ 69,11 €, Spiš.kat.charita - 147,69 €, A. Selveková - 610,50 €
</t>
        </r>
      </text>
    </comment>
    <comment ref="H36" authorId="0">
      <text>
        <r>
          <rPr>
            <b/>
            <sz val="9"/>
            <color indexed="81"/>
            <rFont val="Tahoma"/>
            <family val="2"/>
            <charset val="238"/>
          </rPr>
          <t>Ekonom:</t>
        </r>
        <r>
          <rPr>
            <sz val="9"/>
            <color indexed="81"/>
            <rFont val="Tahoma"/>
            <family val="2"/>
            <charset val="238"/>
          </rPr>
          <t xml:space="preserve">
Na základe oznámenia o výške normatívnych fin. prostriedkov na rok 2019
</t>
        </r>
      </text>
    </comment>
    <comment ref="H43" authorId="0">
      <text>
        <r>
          <rPr>
            <b/>
            <sz val="9"/>
            <color indexed="81"/>
            <rFont val="Tahoma"/>
            <family val="2"/>
            <charset val="238"/>
          </rPr>
          <t>Ekonom:</t>
        </r>
        <r>
          <rPr>
            <sz val="9"/>
            <color indexed="81"/>
            <rFont val="Tahoma"/>
            <family val="2"/>
            <charset val="238"/>
          </rPr>
          <t xml:space="preserve">
Vrátené, nevyčerpané prostriedky SŠ</t>
        </r>
      </text>
    </comment>
    <comment ref="I48" authorId="0">
      <text>
        <r>
          <rPr>
            <b/>
            <sz val="9"/>
            <color indexed="81"/>
            <rFont val="Tahoma"/>
            <charset val="1"/>
          </rPr>
          <t>Ekonom:</t>
        </r>
        <r>
          <rPr>
            <sz val="9"/>
            <color indexed="81"/>
            <rFont val="Tahoma"/>
            <charset val="1"/>
          </rPr>
          <t xml:space="preserve">
Výška poskytnutej dotácie na stravovanie.</t>
        </r>
      </text>
    </comment>
    <comment ref="I51" authorId="0">
      <text>
        <r>
          <rPr>
            <b/>
            <sz val="9"/>
            <color indexed="81"/>
            <rFont val="Tahoma"/>
            <charset val="1"/>
          </rPr>
          <t>Ekonom:</t>
        </r>
        <r>
          <rPr>
            <sz val="9"/>
            <color indexed="81"/>
            <rFont val="Tahoma"/>
            <charset val="1"/>
          </rPr>
          <t xml:space="preserve">
Na základe skutočne poskytnutých fin.prostriedkov.</t>
        </r>
      </text>
    </comment>
    <comment ref="I53" authorId="0">
      <text>
        <r>
          <rPr>
            <b/>
            <sz val="9"/>
            <color indexed="81"/>
            <rFont val="Tahoma"/>
            <charset val="1"/>
          </rPr>
          <t>Ekonom:</t>
        </r>
        <r>
          <rPr>
            <sz val="9"/>
            <color indexed="81"/>
            <rFont val="Tahoma"/>
            <charset val="1"/>
          </rPr>
          <t xml:space="preserve">
Na základe vyúčtovania prostriedkov na voľby prezidenta.</t>
        </r>
      </text>
    </comment>
    <comment ref="F62" authorId="0">
      <text>
        <r>
          <rPr>
            <b/>
            <sz val="9"/>
            <color indexed="81"/>
            <rFont val="Tahoma"/>
            <family val="2"/>
            <charset val="238"/>
          </rPr>
          <t>Ekonom:</t>
        </r>
        <r>
          <rPr>
            <sz val="9"/>
            <color indexed="81"/>
            <rFont val="Tahoma"/>
            <family val="2"/>
            <charset val="238"/>
          </rPr>
          <t xml:space="preserve">
podľa zmluvy</t>
        </r>
      </text>
    </comment>
    <comment ref="I66" authorId="0">
      <text>
        <r>
          <rPr>
            <b/>
            <sz val="9"/>
            <color indexed="81"/>
            <rFont val="Tahoma"/>
            <charset val="1"/>
          </rPr>
          <t>Ekonom:</t>
        </r>
        <r>
          <rPr>
            <sz val="9"/>
            <color indexed="81"/>
            <rFont val="Tahoma"/>
            <charset val="1"/>
          </rPr>
          <t xml:space="preserve">
Požiadavka SŠ</t>
        </r>
      </text>
    </comment>
    <comment ref="F68" authorId="0">
      <text>
        <r>
          <rPr>
            <b/>
            <sz val="9"/>
            <color indexed="81"/>
            <rFont val="Tahoma"/>
            <family val="2"/>
            <charset val="238"/>
          </rPr>
          <t>Ekonom:</t>
        </r>
        <r>
          <rPr>
            <sz val="9"/>
            <color indexed="81"/>
            <rFont val="Tahoma"/>
            <family val="2"/>
            <charset val="238"/>
          </rPr>
          <t xml:space="preserve">
nepoužité z 2018
-34404,18 € prenesený výkon
-45875,82 € originálne kompetencie</t>
        </r>
      </text>
    </comment>
    <comment ref="I109" authorId="0">
      <text>
        <r>
          <rPr>
            <b/>
            <sz val="9"/>
            <color indexed="81"/>
            <rFont val="Tahoma"/>
            <charset val="1"/>
          </rPr>
          <t>Ekonom:</t>
        </r>
        <r>
          <rPr>
            <sz val="9"/>
            <color indexed="81"/>
            <rFont val="Tahoma"/>
            <charset val="1"/>
          </rPr>
          <t xml:space="preserve">
Potreba z dôvodu vysokého čerpania.</t>
        </r>
      </text>
    </comment>
    <comment ref="I115" authorId="0">
      <text>
        <r>
          <rPr>
            <b/>
            <sz val="9"/>
            <color indexed="81"/>
            <rFont val="Tahoma"/>
            <charset val="1"/>
          </rPr>
          <t>Ekonom:</t>
        </r>
        <r>
          <rPr>
            <sz val="9"/>
            <color indexed="81"/>
            <rFont val="Tahoma"/>
            <charset val="1"/>
          </rPr>
          <t xml:space="preserve">
Presun medzi položkami z dôvodu PN zamestnanca.</t>
        </r>
      </text>
    </comment>
    <comment ref="I118" authorId="0">
      <text>
        <r>
          <rPr>
            <b/>
            <sz val="9"/>
            <color indexed="81"/>
            <rFont val="Tahoma"/>
            <charset val="1"/>
          </rPr>
          <t>Ekonom:</t>
        </r>
        <r>
          <rPr>
            <sz val="9"/>
            <color indexed="81"/>
            <rFont val="Tahoma"/>
            <charset val="1"/>
          </rPr>
          <t xml:space="preserve">
Presun medzi položkami z dôvodu PN zamestnanca.</t>
        </r>
      </text>
    </comment>
    <comment ref="I122" authorId="0">
      <text>
        <r>
          <rPr>
            <b/>
            <sz val="9"/>
            <color indexed="81"/>
            <rFont val="Tahoma"/>
            <charset val="1"/>
          </rPr>
          <t>Ekonom:</t>
        </r>
        <r>
          <rPr>
            <sz val="9"/>
            <color indexed="81"/>
            <rFont val="Tahoma"/>
            <charset val="1"/>
          </rPr>
          <t xml:space="preserve">
Podľa vyúčtovania prostriedkov na voľby prezidenta.</t>
        </r>
      </text>
    </comment>
    <comment ref="F137" authorId="0">
      <text>
        <r>
          <rPr>
            <b/>
            <sz val="9"/>
            <color indexed="81"/>
            <rFont val="Tahoma"/>
            <family val="2"/>
            <charset val="238"/>
          </rPr>
          <t>Ekonom:</t>
        </r>
        <r>
          <rPr>
            <sz val="9"/>
            <color indexed="81"/>
            <rFont val="Tahoma"/>
            <family val="2"/>
            <charset val="238"/>
          </rPr>
          <t xml:space="preserve">
nákup vriec a veľkoobjemových kontajnerov</t>
        </r>
      </text>
    </comment>
    <comment ref="F139" authorId="0">
      <text>
        <r>
          <rPr>
            <b/>
            <sz val="9"/>
            <color indexed="81"/>
            <rFont val="Tahoma"/>
            <family val="2"/>
            <charset val="238"/>
          </rPr>
          <t>Ekonom:</t>
        </r>
        <r>
          <rPr>
            <sz val="9"/>
            <color indexed="81"/>
            <rFont val="Tahoma"/>
            <family val="2"/>
            <charset val="238"/>
          </rPr>
          <t xml:space="preserve">
podľa zmluvy</t>
        </r>
      </text>
    </comment>
    <comment ref="I140" authorId="0">
      <text>
        <r>
          <rPr>
            <b/>
            <sz val="9"/>
            <color indexed="81"/>
            <rFont val="Tahoma"/>
            <charset val="1"/>
          </rPr>
          <t>Ekonom:</t>
        </r>
        <r>
          <rPr>
            <sz val="9"/>
            <color indexed="81"/>
            <rFont val="Tahoma"/>
            <charset val="1"/>
          </rPr>
          <t xml:space="preserve">
Nedočerpané prostriedky</t>
        </r>
      </text>
    </comment>
    <comment ref="I146" authorId="0">
      <text>
        <r>
          <rPr>
            <b/>
            <sz val="9"/>
            <color indexed="81"/>
            <rFont val="Tahoma"/>
            <family val="2"/>
            <charset val="238"/>
          </rPr>
          <t xml:space="preserve">Ekonom:
</t>
        </r>
        <r>
          <rPr>
            <sz val="9"/>
            <color indexed="81"/>
            <rFont val="Tahoma"/>
            <family val="2"/>
            <charset val="238"/>
          </rPr>
          <t>Preddavky na rok 2019 - 9 185,98 € + nedoplatok vyčíslený za rok 2018 - 9 347,96 €</t>
        </r>
      </text>
    </comment>
    <comment ref="I156" authorId="0">
      <text>
        <r>
          <rPr>
            <b/>
            <sz val="9"/>
            <color indexed="81"/>
            <rFont val="Tahoma"/>
            <charset val="1"/>
          </rPr>
          <t>Ekonom:</t>
        </r>
        <r>
          <rPr>
            <sz val="9"/>
            <color indexed="81"/>
            <rFont val="Tahoma"/>
            <charset val="1"/>
          </rPr>
          <t xml:space="preserve">
Poslanecký návrh: nákup nádob odpadových nádob pre domácnosti v obci.</t>
        </r>
      </text>
    </comment>
    <comment ref="I165" authorId="0">
      <text>
        <r>
          <rPr>
            <b/>
            <sz val="9"/>
            <color indexed="81"/>
            <rFont val="Tahoma"/>
            <charset val="1"/>
          </rPr>
          <t>Ekonom:</t>
        </r>
        <r>
          <rPr>
            <sz val="9"/>
            <color indexed="81"/>
            <rFont val="Tahoma"/>
            <charset val="1"/>
          </rPr>
          <t xml:space="preserve">
Na základe odporúčania investičnej komisie.</t>
        </r>
      </text>
    </comment>
    <comment ref="F173" authorId="0">
      <text>
        <r>
          <rPr>
            <b/>
            <sz val="9"/>
            <color indexed="81"/>
            <rFont val="Tahoma"/>
            <family val="2"/>
            <charset val="238"/>
          </rPr>
          <t>Ekonom:</t>
        </r>
        <r>
          <rPr>
            <sz val="9"/>
            <color indexed="81"/>
            <rFont val="Tahoma"/>
            <family val="2"/>
            <charset val="238"/>
          </rPr>
          <t xml:space="preserve">
podľa projektovej dokumentácie</t>
        </r>
      </text>
    </comment>
    <comment ref="R173" authorId="0">
      <text>
        <r>
          <rPr>
            <b/>
            <sz val="9"/>
            <color indexed="81"/>
            <rFont val="Tahoma"/>
            <family val="2"/>
            <charset val="238"/>
          </rPr>
          <t>Ekonom:</t>
        </r>
        <r>
          <rPr>
            <sz val="9"/>
            <color indexed="81"/>
            <rFont val="Tahoma"/>
            <family val="2"/>
            <charset val="238"/>
          </rPr>
          <t xml:space="preserve">
24300 € realizácia
4620 € projektová dokumentácia</t>
        </r>
      </text>
    </comment>
    <comment ref="I175" authorId="0">
      <text>
        <r>
          <rPr>
            <b/>
            <sz val="9"/>
            <color indexed="81"/>
            <rFont val="Tahoma"/>
            <charset val="1"/>
          </rPr>
          <t>Ekonom:</t>
        </r>
        <r>
          <rPr>
            <sz val="9"/>
            <color indexed="81"/>
            <rFont val="Tahoma"/>
            <charset val="1"/>
          </rPr>
          <t xml:space="preserve">
3000 € PD a vyjadrenia k stavbe most na Ul. Sv. Rodiny
5472,75 € ostatné výdavky rozpočtu obce</t>
        </r>
      </text>
    </comment>
    <comment ref="R175" authorId="0">
      <text>
        <r>
          <rPr>
            <b/>
            <sz val="9"/>
            <color indexed="81"/>
            <rFont val="Tahoma"/>
            <charset val="1"/>
          </rPr>
          <t>Ekonom:</t>
        </r>
        <r>
          <rPr>
            <sz val="9"/>
            <color indexed="81"/>
            <rFont val="Tahoma"/>
            <charset val="1"/>
          </rPr>
          <t xml:space="preserve">
Zmena rozpočtovej položky - kapitálový transfer PrO.</t>
        </r>
      </text>
    </comment>
    <comment ref="H177" authorId="0">
      <text>
        <r>
          <rPr>
            <b/>
            <sz val="9"/>
            <color indexed="81"/>
            <rFont val="Tahoma"/>
            <family val="2"/>
            <charset val="238"/>
          </rPr>
          <t>Ekonom:</t>
        </r>
        <r>
          <rPr>
            <sz val="9"/>
            <color indexed="81"/>
            <rFont val="Tahoma"/>
            <family val="2"/>
            <charset val="238"/>
          </rPr>
          <t xml:space="preserve">
Na základe oznámenia o výške normatívnych fin.prostriedkov na rok 2019</t>
        </r>
      </text>
    </comment>
    <comment ref="H184" authorId="0">
      <text>
        <r>
          <rPr>
            <b/>
            <sz val="9"/>
            <color indexed="81"/>
            <rFont val="Tahoma"/>
            <family val="2"/>
            <charset val="238"/>
          </rPr>
          <t>Ekonom:</t>
        </r>
        <r>
          <rPr>
            <sz val="9"/>
            <color indexed="81"/>
            <rFont val="Tahoma"/>
            <family val="2"/>
            <charset val="238"/>
          </rPr>
          <t xml:space="preserve">
Vrátené, nedočerpané prostriedky SŠ</t>
        </r>
      </text>
    </comment>
    <comment ref="D187" authorId="0">
      <text>
        <r>
          <rPr>
            <b/>
            <sz val="9"/>
            <color indexed="81"/>
            <rFont val="Tahoma"/>
            <family val="2"/>
            <charset val="238"/>
          </rPr>
          <t>Ekonom:</t>
        </r>
        <r>
          <rPr>
            <sz val="9"/>
            <color indexed="81"/>
            <rFont val="Tahoma"/>
            <family val="2"/>
            <charset val="238"/>
          </rPr>
          <t xml:space="preserve">
odhad,
predpokladané navýšenie na základe nových koeficientov</t>
        </r>
      </text>
    </comment>
    <comment ref="F187" authorId="0">
      <text>
        <r>
          <rPr>
            <b/>
            <sz val="9"/>
            <color indexed="81"/>
            <rFont val="Tahoma"/>
            <family val="2"/>
            <charset val="238"/>
          </rPr>
          <t>Ekonom:</t>
        </r>
        <r>
          <rPr>
            <sz val="9"/>
            <color indexed="81"/>
            <rFont val="Tahoma"/>
            <family val="2"/>
            <charset val="238"/>
          </rPr>
          <t xml:space="preserve">
podľa VZN</t>
        </r>
      </text>
    </comment>
    <comment ref="H187" authorId="0">
      <text>
        <r>
          <rPr>
            <b/>
            <sz val="9"/>
            <color indexed="81"/>
            <rFont val="Tahoma"/>
            <family val="2"/>
            <charset val="238"/>
          </rPr>
          <t>Ekonom:</t>
        </r>
        <r>
          <rPr>
            <sz val="9"/>
            <color indexed="81"/>
            <rFont val="Tahoma"/>
            <family val="2"/>
            <charset val="238"/>
          </rPr>
          <t xml:space="preserve">
Na základe žiadosti SŠ</t>
        </r>
      </text>
    </comment>
    <comment ref="I190" authorId="0">
      <text>
        <r>
          <rPr>
            <b/>
            <sz val="9"/>
            <color indexed="81"/>
            <rFont val="Tahoma"/>
            <charset val="1"/>
          </rPr>
          <t>Ekonom:</t>
        </r>
        <r>
          <rPr>
            <sz val="9"/>
            <color indexed="81"/>
            <rFont val="Tahoma"/>
            <charset val="1"/>
          </rPr>
          <t xml:space="preserve">
Výška poskytnutej dotácie na stravovanie.</t>
        </r>
      </text>
    </comment>
    <comment ref="I191" authorId="0">
      <text>
        <r>
          <rPr>
            <b/>
            <sz val="9"/>
            <color indexed="81"/>
            <rFont val="Tahoma"/>
            <charset val="1"/>
          </rPr>
          <t>Ekonom:</t>
        </r>
        <r>
          <rPr>
            <sz val="9"/>
            <color indexed="81"/>
            <rFont val="Tahoma"/>
            <charset val="1"/>
          </rPr>
          <t xml:space="preserve">
Požiadavka SŠ</t>
        </r>
      </text>
    </comment>
    <comment ref="H203" authorId="0">
      <text>
        <r>
          <rPr>
            <b/>
            <sz val="9"/>
            <color indexed="81"/>
            <rFont val="Tahoma"/>
            <family val="2"/>
            <charset val="238"/>
          </rPr>
          <t>Ekonom:</t>
        </r>
        <r>
          <rPr>
            <sz val="9"/>
            <color indexed="81"/>
            <rFont val="Tahoma"/>
            <family val="2"/>
            <charset val="238"/>
          </rPr>
          <t xml:space="preserve">
Na základe žiadosti SŠ</t>
        </r>
      </text>
    </comment>
    <comment ref="D204" authorId="0">
      <text>
        <r>
          <rPr>
            <b/>
            <sz val="9"/>
            <color indexed="81"/>
            <rFont val="Tahoma"/>
            <family val="2"/>
            <charset val="238"/>
          </rPr>
          <t>Ekonom:</t>
        </r>
        <r>
          <rPr>
            <sz val="9"/>
            <color indexed="81"/>
            <rFont val="Tahoma"/>
            <family val="2"/>
            <charset val="238"/>
          </rPr>
          <t xml:space="preserve">
188 759 € podľa VZN
95 297 € nepoužité z 2018</t>
        </r>
      </text>
    </comment>
    <comment ref="F204" authorId="0">
      <text>
        <r>
          <rPr>
            <b/>
            <sz val="9"/>
            <color indexed="81"/>
            <rFont val="Tahoma"/>
            <family val="2"/>
            <charset val="238"/>
          </rPr>
          <t>Ekonom:</t>
        </r>
        <r>
          <rPr>
            <sz val="9"/>
            <color indexed="81"/>
            <rFont val="Tahoma"/>
            <family val="2"/>
            <charset val="238"/>
          </rPr>
          <t xml:space="preserve">
podľa VZN</t>
        </r>
      </text>
    </comment>
    <comment ref="H204" authorId="0">
      <text>
        <r>
          <rPr>
            <b/>
            <sz val="9"/>
            <color indexed="81"/>
            <rFont val="Tahoma"/>
            <family val="2"/>
            <charset val="238"/>
          </rPr>
          <t>Ekonom:</t>
        </r>
        <r>
          <rPr>
            <sz val="9"/>
            <color indexed="81"/>
            <rFont val="Tahoma"/>
            <family val="2"/>
            <charset val="238"/>
          </rPr>
          <t xml:space="preserve">
Na základe žiadosti SŠ</t>
        </r>
      </text>
    </comment>
    <comment ref="R204" authorId="0">
      <text>
        <r>
          <rPr>
            <b/>
            <sz val="9"/>
            <color indexed="81"/>
            <rFont val="Tahoma"/>
            <family val="2"/>
            <charset val="238"/>
          </rPr>
          <t>Ekonom:</t>
        </r>
        <r>
          <rPr>
            <sz val="9"/>
            <color indexed="81"/>
            <rFont val="Tahoma"/>
            <family val="2"/>
            <charset val="238"/>
          </rPr>
          <t xml:space="preserve">
96017 € nepoužité z 2018
205094 € podľa VZN
-81548,88 € podľa žiadosti SŠ</t>
        </r>
      </text>
    </comment>
    <comment ref="D210" authorId="1">
      <text>
        <r>
          <rPr>
            <b/>
            <sz val="8"/>
            <color indexed="81"/>
            <rFont val="Tahoma"/>
            <family val="2"/>
            <charset val="238"/>
          </rPr>
          <t>Obec:</t>
        </r>
        <r>
          <rPr>
            <sz val="8"/>
            <color indexed="81"/>
            <rFont val="Tahoma"/>
            <family val="2"/>
            <charset val="238"/>
          </rPr>
          <t xml:space="preserve">
Z uvedeného objemu prostriedkov budú podporené nasledovné akcie:
- deň matiek - 200 €
- darčeky starým a ŤZP občanom - 3 000 €
- Juliáles - 10 850 € 
- Mikuláš + Mikuláš ŤZP - 800 €
- Dobrá novina - 50 €
- Nebo na zemi - 200 €
- deň rodiny - 200 €
- odborné prednášky - 200 €
- nákup drobných prezentov - 1 500 €</t>
        </r>
      </text>
    </comment>
    <comment ref="E225" authorId="0">
      <text>
        <r>
          <rPr>
            <b/>
            <sz val="9"/>
            <color indexed="81"/>
            <rFont val="Tahoma"/>
            <family val="2"/>
            <charset val="238"/>
          </rPr>
          <t>Ekonom:</t>
        </r>
        <r>
          <rPr>
            <sz val="9"/>
            <color indexed="81"/>
            <rFont val="Tahoma"/>
            <family val="2"/>
            <charset val="238"/>
          </rPr>
          <t xml:space="preserve">
starosta v zmysle  VZN č. 1/2012 čl. 3</t>
        </r>
      </text>
    </comment>
    <comment ref="F232" authorId="0">
      <text>
        <r>
          <rPr>
            <b/>
            <sz val="9"/>
            <color indexed="81"/>
            <rFont val="Tahoma"/>
            <family val="2"/>
            <charset val="238"/>
          </rPr>
          <t>Ekonom:</t>
        </r>
        <r>
          <rPr>
            <sz val="9"/>
            <color indexed="81"/>
            <rFont val="Tahoma"/>
            <family val="2"/>
            <charset val="238"/>
          </rPr>
          <t xml:space="preserve">
-na základe odporúčania školskej komisie- 17.12.2018</t>
        </r>
      </text>
    </comment>
    <comment ref="E236" authorId="0">
      <text>
        <r>
          <rPr>
            <b/>
            <sz val="9"/>
            <color indexed="81"/>
            <rFont val="Tahoma"/>
            <family val="2"/>
            <charset val="238"/>
          </rPr>
          <t>Ekonom:</t>
        </r>
        <r>
          <rPr>
            <sz val="9"/>
            <color indexed="81"/>
            <rFont val="Tahoma"/>
            <family val="2"/>
            <charset val="238"/>
          </rPr>
          <t xml:space="preserve">
starosta v zmysle VZN č. 1/2012 čl. 3</t>
        </r>
      </text>
    </comment>
    <comment ref="E240" authorId="0">
      <text>
        <r>
          <rPr>
            <b/>
            <sz val="9"/>
            <color indexed="81"/>
            <rFont val="Tahoma"/>
            <family val="2"/>
            <charset val="238"/>
          </rPr>
          <t>Ekonom:</t>
        </r>
        <r>
          <rPr>
            <sz val="9"/>
            <color indexed="81"/>
            <rFont val="Tahoma"/>
            <family val="2"/>
            <charset val="238"/>
          </rPr>
          <t xml:space="preserve">
dotácie pre Slovenský orol 300 €
Únia nevidiacich 100 €</t>
        </r>
      </text>
    </comment>
    <comment ref="I243" authorId="0">
      <text>
        <r>
          <rPr>
            <b/>
            <sz val="9"/>
            <color indexed="81"/>
            <rFont val="Tahoma"/>
            <family val="2"/>
            <charset val="238"/>
          </rPr>
          <t>Ekonom:</t>
        </r>
        <r>
          <rPr>
            <sz val="9"/>
            <color indexed="81"/>
            <rFont val="Tahoma"/>
            <family val="2"/>
            <charset val="238"/>
          </rPr>
          <t xml:space="preserve">
podľa zmluvy</t>
        </r>
      </text>
    </comment>
    <comment ref="D265" authorId="0">
      <text>
        <r>
          <rPr>
            <b/>
            <sz val="9"/>
            <color indexed="81"/>
            <rFont val="Tahoma"/>
            <family val="2"/>
            <charset val="238"/>
          </rPr>
          <t xml:space="preserve">Ekonom:
</t>
        </r>
        <r>
          <rPr>
            <sz val="9"/>
            <color indexed="81"/>
            <rFont val="Tahoma"/>
            <family val="2"/>
            <charset val="238"/>
          </rPr>
          <t>s novým zamestnancom - Správa majetku obce</t>
        </r>
      </text>
    </comment>
    <comment ref="F265" authorId="0">
      <text>
        <r>
          <rPr>
            <b/>
            <sz val="9"/>
            <color indexed="81"/>
            <rFont val="Tahoma"/>
            <family val="2"/>
            <charset val="238"/>
          </rPr>
          <t>Ekonom:</t>
        </r>
        <r>
          <rPr>
            <sz val="9"/>
            <color indexed="81"/>
            <rFont val="Tahoma"/>
            <family val="2"/>
            <charset val="238"/>
          </rPr>
          <t xml:space="preserve">
vaky na vodu PO</t>
        </r>
      </text>
    </comment>
    <comment ref="D287" authorId="0">
      <text>
        <r>
          <rPr>
            <b/>
            <sz val="9"/>
            <color indexed="81"/>
            <rFont val="Tahoma"/>
            <family val="2"/>
            <charset val="238"/>
          </rPr>
          <t>Ekonom:</t>
        </r>
        <r>
          <rPr>
            <sz val="9"/>
            <color indexed="81"/>
            <rFont val="Tahoma"/>
            <family val="2"/>
            <charset val="238"/>
          </rPr>
          <t xml:space="preserve">
kancelársky papier, toner,
čistiace prostriedky, kópie, kancelárske potreby a iné </t>
        </r>
      </text>
    </comment>
    <comment ref="I309" authorId="0">
      <text>
        <r>
          <rPr>
            <b/>
            <sz val="9"/>
            <color indexed="81"/>
            <rFont val="Tahoma"/>
            <charset val="1"/>
          </rPr>
          <t>Ekonom:</t>
        </r>
        <r>
          <rPr>
            <sz val="9"/>
            <color indexed="81"/>
            <rFont val="Tahoma"/>
            <charset val="1"/>
          </rPr>
          <t xml:space="preserve">
Verejné obstarávanie na zberný dvor.</t>
        </r>
      </text>
    </comment>
    <comment ref="F318" authorId="0">
      <text>
        <r>
          <rPr>
            <b/>
            <sz val="9"/>
            <color indexed="81"/>
            <rFont val="Tahoma"/>
            <family val="2"/>
            <charset val="238"/>
          </rPr>
          <t>Ekonom:</t>
        </r>
        <r>
          <rPr>
            <sz val="9"/>
            <color indexed="81"/>
            <rFont val="Tahoma"/>
            <family val="2"/>
            <charset val="238"/>
          </rPr>
          <t xml:space="preserve">
za rok 2018</t>
        </r>
      </text>
    </comment>
    <comment ref="F323" authorId="0">
      <text>
        <r>
          <rPr>
            <b/>
            <sz val="9"/>
            <color indexed="81"/>
            <rFont val="Tahoma"/>
            <family val="2"/>
            <charset val="238"/>
          </rPr>
          <t>Ekonom:</t>
        </r>
        <r>
          <rPr>
            <sz val="9"/>
            <color indexed="81"/>
            <rFont val="Tahoma"/>
            <family val="2"/>
            <charset val="238"/>
          </rPr>
          <t xml:space="preserve">
podľa zmluvy -8 % navýšenie</t>
        </r>
      </text>
    </comment>
    <comment ref="D332" authorId="0">
      <text>
        <r>
          <rPr>
            <b/>
            <sz val="9"/>
            <color indexed="81"/>
            <rFont val="Tahoma"/>
            <family val="2"/>
            <charset val="238"/>
          </rPr>
          <t>Ekonom:</t>
        </r>
        <r>
          <rPr>
            <sz val="9"/>
            <color indexed="81"/>
            <rFont val="Tahoma"/>
            <family val="2"/>
            <charset val="238"/>
          </rPr>
          <t xml:space="preserve">
bežná činnosť PrO  98 076 ,60
oplotenie cintorína   21111,23
vybudovanie chodníka na cintoríne 32472,47
protipovodňové šachty 1500
oprava lapačov (mreže na miestnej kom.) 10698,88
oprava uličných vpúští 4061,8
rekonštrukcia chodníka na ul. Potočná (Kovoľ) 9831,46
rekonštrukcia chodníka na ul. Potočná (wetter-tuška) 9370,78
rekonštrukcia chodníka na ul. Zadná smerom na ul. Slnečná okolo Bjyrego 11770,78</t>
        </r>
      </text>
    </comment>
    <comment ref="I332" authorId="0">
      <text>
        <r>
          <rPr>
            <b/>
            <sz val="9"/>
            <color indexed="81"/>
            <rFont val="Tahoma"/>
            <charset val="1"/>
          </rPr>
          <t>Ekonom:</t>
        </r>
        <r>
          <rPr>
            <sz val="9"/>
            <color indexed="81"/>
            <rFont val="Tahoma"/>
            <charset val="1"/>
          </rPr>
          <t xml:space="preserve">
nájom vysokozdvižného vozíka na orezávanie stromov pri OcÚ</t>
        </r>
      </text>
    </comment>
    <comment ref="I335" authorId="0">
      <text>
        <r>
          <rPr>
            <b/>
            <sz val="9"/>
            <color indexed="81"/>
            <rFont val="Tahoma"/>
            <charset val="1"/>
          </rPr>
          <t>Ekonom:</t>
        </r>
        <r>
          <rPr>
            <sz val="9"/>
            <color indexed="81"/>
            <rFont val="Tahoma"/>
            <charset val="1"/>
          </rPr>
          <t xml:space="preserve">
Prístavba k budove PrO - prístrešok: sklad kanalizačných a vodovodných rúr. Celková investícia 6944,27 €.</t>
        </r>
      </text>
    </comment>
    <comment ref="I337" authorId="0">
      <text>
        <r>
          <rPr>
            <b/>
            <sz val="9"/>
            <color indexed="81"/>
            <rFont val="Tahoma"/>
            <charset val="1"/>
          </rPr>
          <t>Ekonom:</t>
        </r>
        <r>
          <rPr>
            <sz val="9"/>
            <color indexed="81"/>
            <rFont val="Tahoma"/>
            <charset val="1"/>
          </rPr>
          <t xml:space="preserve">
Požiadavka PrO</t>
        </r>
      </text>
    </comment>
  </commentList>
</comments>
</file>

<file path=xl/sharedStrings.xml><?xml version="1.0" encoding="utf-8"?>
<sst xmlns="http://schemas.openxmlformats.org/spreadsheetml/2006/main" count="611" uniqueCount="407">
  <si>
    <t>(sumy sú uvádzané v €)</t>
  </si>
  <si>
    <t>PRÍJMOVÁ ČASŤ</t>
  </si>
  <si>
    <t>Ek.klas</t>
  </si>
  <si>
    <t>Text</t>
  </si>
  <si>
    <t>2019 schválený</t>
  </si>
  <si>
    <t>RO č. 1/2019</t>
  </si>
  <si>
    <t>RO č. 2/2019</t>
  </si>
  <si>
    <t>RO č. 3/2019</t>
  </si>
  <si>
    <t>Po úprave</t>
  </si>
  <si>
    <t>Podielové dane</t>
  </si>
  <si>
    <t>Daň z pozemkov</t>
  </si>
  <si>
    <t>Daň zo stavieb</t>
  </si>
  <si>
    <t>Daň z bytov</t>
  </si>
  <si>
    <t>Daň za psa</t>
  </si>
  <si>
    <t>Daň za ubytovanie</t>
  </si>
  <si>
    <t>Daň za verejné priestranstvo</t>
  </si>
  <si>
    <t>Poplatok za TKO</t>
  </si>
  <si>
    <t xml:space="preserve"> </t>
  </si>
  <si>
    <t xml:space="preserve">Daňové príjmy spolu </t>
  </si>
  <si>
    <t>Príjmy z prenájmu pôdy</t>
  </si>
  <si>
    <t>Príjmy z prenájmu</t>
  </si>
  <si>
    <t>Administratívne poplatky</t>
  </si>
  <si>
    <t>Pokuty, penále a iné sankcie</t>
  </si>
  <si>
    <t>Poplatky z predaja tovarov a služieb</t>
  </si>
  <si>
    <t>Poplatok za znečisťovanie ovzdušia</t>
  </si>
  <si>
    <t>Predaj pozemkov</t>
  </si>
  <si>
    <t>združené prostr.-inžinierske siete</t>
  </si>
  <si>
    <t>Refundácia PD - ul. Jarná NN</t>
  </si>
  <si>
    <t>Odpredaj "transformátora VODOJEM"</t>
  </si>
  <si>
    <t>Úroky</t>
  </si>
  <si>
    <t xml:space="preserve">Ostatné príjmy  </t>
  </si>
  <si>
    <t>Nedaňové príjmy spolu</t>
  </si>
  <si>
    <t>Stavebný úrad</t>
  </si>
  <si>
    <t>Cestná doprava a poz.komu</t>
  </si>
  <si>
    <t>Životné prostredie</t>
  </si>
  <si>
    <t>Úsek matrík + register adries</t>
  </si>
  <si>
    <t>Register obyvateľstva</t>
  </si>
  <si>
    <t>Normatívne prostriedky - ZŠ</t>
  </si>
  <si>
    <t>Vzdelávacie poukazy</t>
  </si>
  <si>
    <t>Asistenti zdrav.postihnutí</t>
  </si>
  <si>
    <t>Odchodné</t>
  </si>
  <si>
    <t>Asistenti soc.znevýhodnené prostredie</t>
  </si>
  <si>
    <t>Príspevok na učebnice</t>
  </si>
  <si>
    <t>Príspevok na školu v prírode</t>
  </si>
  <si>
    <t>Príspevok na lyžiarsky kurz</t>
  </si>
  <si>
    <t>Pren.výkon- RZZP 2015</t>
  </si>
  <si>
    <t>Dotácia SŠ - plošina</t>
  </si>
  <si>
    <t>Predškolská výchova MŠ</t>
  </si>
  <si>
    <t>Ročné zúčtovanie zdravotného poistenie 2017</t>
  </si>
  <si>
    <t>Hmotná núdza</t>
  </si>
  <si>
    <t>Školský úrad</t>
  </si>
  <si>
    <t>Dotácia "Praxou k zamestnaniu"</t>
  </si>
  <si>
    <t>Dotácia "Cesta na trh práce"</t>
  </si>
  <si>
    <t>Príspevok ÚPSVaR na podporu zamestnanosti</t>
  </si>
  <si>
    <t>Referendum, voľby</t>
  </si>
  <si>
    <t>312, 311</t>
  </si>
  <si>
    <t>Juliáles (Preš. samospr. kraj)</t>
  </si>
  <si>
    <t>Transfer od obcí na školský úrad</t>
  </si>
  <si>
    <t>Dotácia PSK na osvetlenie multif.ihriska</t>
  </si>
  <si>
    <t>Dotácia - požiarna ochrana</t>
  </si>
  <si>
    <t>Dotácia na knihy (Fond na podporu umenia)</t>
  </si>
  <si>
    <t>Dotácia - rekonštrukcia šatní</t>
  </si>
  <si>
    <t>Dotácia - zberný dvor</t>
  </si>
  <si>
    <t>Dotácia - Zriadenie knižnice a odborných učební v SŠ</t>
  </si>
  <si>
    <t>Dotácia- Kompostéry</t>
  </si>
  <si>
    <t>Dotácia na obstaranie územného plánu</t>
  </si>
  <si>
    <t>PnD - osobitný príjemca</t>
  </si>
  <si>
    <t>Granty a transfery spolu</t>
  </si>
  <si>
    <t>Vlastné príjmy  SŠ</t>
  </si>
  <si>
    <t>Úver "Rekonštrukcia a výstavba MK"</t>
  </si>
  <si>
    <t>nenormatívne 5 ročné deti - z predch. roka</t>
  </si>
  <si>
    <t>dotácia knihy 2017 (Fond na podporu umenia)</t>
  </si>
  <si>
    <t>dotácia na školský úra 2017 (vrátka OÚ v Prešove)</t>
  </si>
  <si>
    <t xml:space="preserve">Finančné operácie </t>
  </si>
  <si>
    <t>prevod z Rezervného fondu obce</t>
  </si>
  <si>
    <t>predpoklad tvorby rezervného fondu</t>
  </si>
  <si>
    <t>finančné prostriedky z termínovaného vkladu</t>
  </si>
  <si>
    <t>finančné prostriedky zo združených prostr.</t>
  </si>
  <si>
    <t>kapitálové prostriedky SŠ z min. rokov</t>
  </si>
  <si>
    <t>Finančné operácie spolu</t>
  </si>
  <si>
    <t>BEŽNÉ PRÍJMY SPOLU</t>
  </si>
  <si>
    <t>VÝDAVKOVÁ ČASŤ</t>
  </si>
  <si>
    <t>Fun.klas.</t>
  </si>
  <si>
    <t>Ek.klas.</t>
  </si>
  <si>
    <t>0840</t>
  </si>
  <si>
    <t>Členstvo v združeniach</t>
  </si>
  <si>
    <t>0112</t>
  </si>
  <si>
    <t>Audity indiv. + konsolid. účt. závierky</t>
  </si>
  <si>
    <t>PROGRAM č. 001</t>
  </si>
  <si>
    <t>Plánovanie, manažment a kontrola</t>
  </si>
  <si>
    <t>0111</t>
  </si>
  <si>
    <t>620; 630</t>
  </si>
  <si>
    <t>Časopis Lendak</t>
  </si>
  <si>
    <t>WEB stránka - mzda</t>
  </si>
  <si>
    <t>WEB stránka - odvody</t>
  </si>
  <si>
    <t>WEB stránka obce</t>
  </si>
  <si>
    <t>Úradná tabuľa obce a vývesky</t>
  </si>
  <si>
    <t>Podprogram 00201</t>
  </si>
  <si>
    <t>Propagácia a prezentácia obce</t>
  </si>
  <si>
    <t>0820</t>
  </si>
  <si>
    <t>Kronika - odvody</t>
  </si>
  <si>
    <t>Kronika - kancelárske potreby</t>
  </si>
  <si>
    <t>Kronika - odmena</t>
  </si>
  <si>
    <t>Podprogram 00202</t>
  </si>
  <si>
    <t>Kronika obce Lendak</t>
  </si>
  <si>
    <t>Knižnica - knihy</t>
  </si>
  <si>
    <t>Knihy (Fond na podporu umenia)</t>
  </si>
  <si>
    <t>Noc s Andersenom</t>
  </si>
  <si>
    <t>Software do knižnice</t>
  </si>
  <si>
    <t>Údržba budovy knižnice</t>
  </si>
  <si>
    <t>Podprogram 00203</t>
  </si>
  <si>
    <t>Obecná knižnica</t>
  </si>
  <si>
    <t>PROGRAM č. 002</t>
  </si>
  <si>
    <t>Propagácia a marketing</t>
  </si>
  <si>
    <t>Poslanci odmena</t>
  </si>
  <si>
    <t>Poslanci odvody</t>
  </si>
  <si>
    <t>620;630</t>
  </si>
  <si>
    <t>Komisia PHSR: odmena a odvody</t>
  </si>
  <si>
    <t>Podprogram 00301</t>
  </si>
  <si>
    <t>Zasadnutia orgánov obce</t>
  </si>
  <si>
    <t>0950</t>
  </si>
  <si>
    <t>Školenia,kurzy,semináre,porady</t>
  </si>
  <si>
    <t>Cestovné náhrady</t>
  </si>
  <si>
    <t>Podprogram 00302</t>
  </si>
  <si>
    <t>Vzdelávanie zamestnancov obce</t>
  </si>
  <si>
    <t>PROGRAM č. 003</t>
  </si>
  <si>
    <t>Interné služby obce</t>
  </si>
  <si>
    <t>0510</t>
  </si>
  <si>
    <t>633006</t>
  </si>
  <si>
    <t>Materiál - údržba cintorína</t>
  </si>
  <si>
    <t>634001</t>
  </si>
  <si>
    <t>Materiál - PHL</t>
  </si>
  <si>
    <t>610</t>
  </si>
  <si>
    <t>Mzda - údržba cintorína</t>
  </si>
  <si>
    <t>620</t>
  </si>
  <si>
    <t>Odvody - údržba cintorína</t>
  </si>
  <si>
    <t>637014</t>
  </si>
  <si>
    <t>Stravovanie</t>
  </si>
  <si>
    <t>Podprogram 00401</t>
  </si>
  <si>
    <t>Cintorín</t>
  </si>
  <si>
    <t>0133</t>
  </si>
  <si>
    <t>610;620;630</t>
  </si>
  <si>
    <t>Činnosť matriky a evidencie obyvateľov</t>
  </si>
  <si>
    <t>Činnosť stavebného úradu</t>
  </si>
  <si>
    <t>0160</t>
  </si>
  <si>
    <t>Referendum/voľby</t>
  </si>
  <si>
    <t>PROGRAM č. 004</t>
  </si>
  <si>
    <t>Služby občanom</t>
  </si>
  <si>
    <t>0320</t>
  </si>
  <si>
    <t>Vybavenie PO špec.technika - z dotácie</t>
  </si>
  <si>
    <t>Vaky na vodu</t>
  </si>
  <si>
    <t>Údržba požiar. techniky</t>
  </si>
  <si>
    <t>Pohonné hmoty - Požiarna ochrana</t>
  </si>
  <si>
    <t>Zákonné poistenie-Požiarna ochrana</t>
  </si>
  <si>
    <t>Dobrovoľný hasičský zbor - uniformy</t>
  </si>
  <si>
    <t>Školenia, kurzy, semináre</t>
  </si>
  <si>
    <t>Špeciálny materiál DHZ</t>
  </si>
  <si>
    <t>Protipožiarne prístrešky</t>
  </si>
  <si>
    <t>STK,emisná</t>
  </si>
  <si>
    <t>Podprogram 00502</t>
  </si>
  <si>
    <t>Ochrana pred požiarmi</t>
  </si>
  <si>
    <t>PROGRAM č. 005</t>
  </si>
  <si>
    <t>Bezpečnosť, právo a poriadok</t>
  </si>
  <si>
    <t>Odpadkové koše - (v obci)</t>
  </si>
  <si>
    <t>Zvýšenie efektivity separovaného zberu</t>
  </si>
  <si>
    <t>0520</t>
  </si>
  <si>
    <t>Projekt "kompostéry" (spoluúčasť)</t>
  </si>
  <si>
    <t>Projekt "kompostéry" dotácia</t>
  </si>
  <si>
    <t>Údržba ČOV - príspevok PrO</t>
  </si>
  <si>
    <t>Výstavba - rozšírenie kanalizácie a ČOV</t>
  </si>
  <si>
    <t>Rekonštrukcia ČOV</t>
  </si>
  <si>
    <t>Nájom - želiarska spoločnosť</t>
  </si>
  <si>
    <t>Vypracovanie MS+žiad.o rozšírenie (kanalizácia)</t>
  </si>
  <si>
    <t>Nádoby na posypový materiál</t>
  </si>
  <si>
    <t>Poplatok za vypúšťanie odpadových vôd do povr.vôd</t>
  </si>
  <si>
    <t>Špeciálne služby - kanalizácia</t>
  </si>
  <si>
    <t>Zberný dvor (stavba) - spoluúčasť</t>
  </si>
  <si>
    <t>Zberný dvor (stavba) - dotácia</t>
  </si>
  <si>
    <t>Zberný dvor (technika) - spoluúčasť</t>
  </si>
  <si>
    <t>Nákup pluhu a posypovača k traktoru</t>
  </si>
  <si>
    <t>Nákup majáka k traktoru</t>
  </si>
  <si>
    <t>PHL traktor</t>
  </si>
  <si>
    <t>Poistenie novej techniky (PZP a havarijné)</t>
  </si>
  <si>
    <t>Údržba traktor</t>
  </si>
  <si>
    <t xml:space="preserve">Dohoda s ÚPSVaR (prac.pri likvidácii odpadu) OBEC </t>
  </si>
  <si>
    <t>Dohoda s ÚPSVaR (prac.pri likvidácii odpadu) ÚPSVaR</t>
  </si>
  <si>
    <t>Podprogram 00601</t>
  </si>
  <si>
    <t>Zvoz a odvoz odpadu</t>
  </si>
  <si>
    <t>PROGRAM č. 006</t>
  </si>
  <si>
    <t>Odpadové hospodárstvo</t>
  </si>
  <si>
    <t>0451</t>
  </si>
  <si>
    <t>Majetkoprávne vysporiadanie MK</t>
  </si>
  <si>
    <t>Obstaranie nového územného plánu obce</t>
  </si>
  <si>
    <t>Chodník - vodor.dopr.značenie</t>
  </si>
  <si>
    <t>MK - odvodnenie, lapače (príspevok)</t>
  </si>
  <si>
    <t>Realizácia chodník na Hlavnej smer T.Kotlina</t>
  </si>
  <si>
    <t>Aktualizácia dopravného značenia  v obce</t>
  </si>
  <si>
    <t>Oprava chodníkov</t>
  </si>
  <si>
    <t>PD na MK Jarná (v r. 2014: polohopis,výškopis)</t>
  </si>
  <si>
    <t>Výstavba a oplotenie cintorína</t>
  </si>
  <si>
    <t>Premostenie Mlynská - Lemeje</t>
  </si>
  <si>
    <t>Most - Potočná (dotácia predsedu vlády)</t>
  </si>
  <si>
    <t>Most - Sv. Rodiny</t>
  </si>
  <si>
    <t>PROGRAM č. 007</t>
  </si>
  <si>
    <t>Pozemné komunikácie</t>
  </si>
  <si>
    <t>bez RK</t>
  </si>
  <si>
    <t xml:space="preserve">Spojená škola - normatív </t>
  </si>
  <si>
    <t>normatívne presun  z predch.roku</t>
  </si>
  <si>
    <t>ZŠ vzdel. Poukazy</t>
  </si>
  <si>
    <t>ZŠ asistent učiteľa</t>
  </si>
  <si>
    <t>ZŠ asistent učiteľa - soc. znevýhod.prostr.</t>
  </si>
  <si>
    <t>Ročné zúčtovanie zdravotného poistenia 2017</t>
  </si>
  <si>
    <t xml:space="preserve">Originálne kompetencie </t>
  </si>
  <si>
    <t>Projekt "zriadenie knižnice a odborných učební v ZŠ"</t>
  </si>
  <si>
    <t>Pren.výkon - RZZP 2015</t>
  </si>
  <si>
    <t>Vlastné príjmy SŠ</t>
  </si>
  <si>
    <t xml:space="preserve">Spojená škola  </t>
  </si>
  <si>
    <t>Materská škola- prenesený výkon</t>
  </si>
  <si>
    <t>MŠ-presun z predch.roka (prenesený výkon)</t>
  </si>
  <si>
    <t>Materská škola so školskou jedálňou</t>
  </si>
  <si>
    <t>09111</t>
  </si>
  <si>
    <t>Dotácia prístavba MŠ</t>
  </si>
  <si>
    <t>PD parkovisko SŠ</t>
  </si>
  <si>
    <t>Kapitálové Spojená škola 2013</t>
  </si>
  <si>
    <t>Kapitálové Spojená škola 2014; 2017</t>
  </si>
  <si>
    <t>Kapitálové Spojená škola 2015; 2016; 2017</t>
  </si>
  <si>
    <t>Kapitálové Spojená škola 2017</t>
  </si>
  <si>
    <t>Kapitálové -plošina (zdravotne postihnuté deti)</t>
  </si>
  <si>
    <t>Kapitálové výdavky SŠ (realizované obcou)</t>
  </si>
  <si>
    <t>Kapitálové výdavky SŠ učebne a knižnica</t>
  </si>
  <si>
    <t>0980</t>
  </si>
  <si>
    <t>Školský úrad z roku 2017 (vrátenie OÚ Prešov)</t>
  </si>
  <si>
    <t>PROGRAM č. 008</t>
  </si>
  <si>
    <t>Vzdelávanie</t>
  </si>
  <si>
    <t>Repre-kultúra</t>
  </si>
  <si>
    <t>Juliáles</t>
  </si>
  <si>
    <t>Licencia infokanál</t>
  </si>
  <si>
    <t>Výmenné pobyty mládeže</t>
  </si>
  <si>
    <t>Všeobecný materiál</t>
  </si>
  <si>
    <t>Údržba MR</t>
  </si>
  <si>
    <t>Údržba informačných technológií-infotext</t>
  </si>
  <si>
    <t>Podprogram 00901</t>
  </si>
  <si>
    <t>Podpora kultúrnych podujatí</t>
  </si>
  <si>
    <t>Elektrická energia, plyn/kino</t>
  </si>
  <si>
    <t>Údržba kino</t>
  </si>
  <si>
    <t>Údržba KD vo Dvore na základe zmluvy</t>
  </si>
  <si>
    <t>PD - rekonštrukcia KD</t>
  </si>
  <si>
    <t>Podprogram 00902</t>
  </si>
  <si>
    <t>Kino a kultúrny dom vo Dvore</t>
  </si>
  <si>
    <t>PROGRAM č. 009</t>
  </si>
  <si>
    <t xml:space="preserve">Kultúra </t>
  </si>
  <si>
    <t>Kruciáta</t>
  </si>
  <si>
    <t>Slovenský orol</t>
  </si>
  <si>
    <t>Združenie Mariánskej mládeže</t>
  </si>
  <si>
    <t>Múzeum ľudovej kultúry</t>
  </si>
  <si>
    <t>0810</t>
  </si>
  <si>
    <t>Šachový klub</t>
  </si>
  <si>
    <t>OZ Kicora</t>
  </si>
  <si>
    <t>Folk. skupina Kicora</t>
  </si>
  <si>
    <t>Erko</t>
  </si>
  <si>
    <t>Futbalový klub</t>
  </si>
  <si>
    <t>Konské záprahy - Nebus</t>
  </si>
  <si>
    <t>Dobrovoľný hasičský zbor</t>
  </si>
  <si>
    <t>Mikuláš Badovský - šport. reprezentácia v lukostreľbe</t>
  </si>
  <si>
    <t>Únia nevidiacich</t>
  </si>
  <si>
    <t>Sankársky klub</t>
  </si>
  <si>
    <t>OZ GOROLI</t>
  </si>
  <si>
    <t>RKFÚ - farská lyžovačka</t>
  </si>
  <si>
    <t>Rezerva na dotácie z rozpočtu obce</t>
  </si>
  <si>
    <t>Podprogram 01001</t>
  </si>
  <si>
    <t>Dotácie z rozpočtu obce</t>
  </si>
  <si>
    <t>Transfer CVČ Kežmarok, Sp. St. Ves,Trebišov</t>
  </si>
  <si>
    <t>Denný stacionár (Lendak)</t>
  </si>
  <si>
    <t>Dom seniorov (Budzák)</t>
  </si>
  <si>
    <t>Opatrovateľská služba</t>
  </si>
  <si>
    <t>Podprogram 01002</t>
  </si>
  <si>
    <t>Príspevky</t>
  </si>
  <si>
    <t>PROGRAM č. 010</t>
  </si>
  <si>
    <t>Dotácie a príspevky</t>
  </si>
  <si>
    <t>0640</t>
  </si>
  <si>
    <t>Elektrická energia-VO</t>
  </si>
  <si>
    <t>Zdvihnutie el.skríň na ul. Športovej</t>
  </si>
  <si>
    <t>Pripojovací príplatok - Jarná ulica NN</t>
  </si>
  <si>
    <t>Projektová dokumentácia PD-Jarná ulica NN</t>
  </si>
  <si>
    <t>Verejné osvetlenie - Jarná ulica</t>
  </si>
  <si>
    <t>Výstavba VO - ul. Hlavná (ku Harmónii)</t>
  </si>
  <si>
    <t>Podprogram 01101</t>
  </si>
  <si>
    <t xml:space="preserve">Verejné osvetlenie  </t>
  </si>
  <si>
    <t>Výstavba detského ihriska</t>
  </si>
  <si>
    <t>Rekonštrukcia šatní (dotácia + spoluúčasť)</t>
  </si>
  <si>
    <t>Multifunkčné ihrisko Dvor - el. energia</t>
  </si>
  <si>
    <t>Multif.ihrisko Dvor (rekonštrukcia)</t>
  </si>
  <si>
    <t>Multif.ihrisko Dvor (proj.dokumentácia)</t>
  </si>
  <si>
    <t>Multifunkčné ihrisko Dvor (údržba)</t>
  </si>
  <si>
    <t>Workoutové ihrisko</t>
  </si>
  <si>
    <t>Podprogram 01103</t>
  </si>
  <si>
    <t>Ihriská a športoviská</t>
  </si>
  <si>
    <t>PROGRAM č. 11</t>
  </si>
  <si>
    <t>Prostredie pre život</t>
  </si>
  <si>
    <t>Mzdové náklady OcÚ</t>
  </si>
  <si>
    <t>Starosta</t>
  </si>
  <si>
    <t>Zástupca starostu</t>
  </si>
  <si>
    <t>Hlavný kontrolór</t>
  </si>
  <si>
    <t>Náhrady príjmu</t>
  </si>
  <si>
    <t>Odvody OcÚ</t>
  </si>
  <si>
    <t>Odvody starosta</t>
  </si>
  <si>
    <t>Odvody hl. kontrolór</t>
  </si>
  <si>
    <t>Elektrická energia</t>
  </si>
  <si>
    <t>Plyn</t>
  </si>
  <si>
    <t>Poštovné</t>
  </si>
  <si>
    <t>Telekomunikačné služby</t>
  </si>
  <si>
    <t>SMS - služba občanom</t>
  </si>
  <si>
    <t>0830</t>
  </si>
  <si>
    <t>Koncesionárske poplatky</t>
  </si>
  <si>
    <t>Výpočtová technika</t>
  </si>
  <si>
    <t>Telekomunikačná technika</t>
  </si>
  <si>
    <t>Krovinorez</t>
  </si>
  <si>
    <t>Knihy, tlač, publikácie</t>
  </si>
  <si>
    <t>Pracovné odevy, obuv</t>
  </si>
  <si>
    <t>Reprezentačné</t>
  </si>
  <si>
    <t>isamospráva - internet, ASU</t>
  </si>
  <si>
    <t>Náklady na auto</t>
  </si>
  <si>
    <t xml:space="preserve">Nový automobil </t>
  </si>
  <si>
    <t>Projekt "Elektromobil" spoluúčasť</t>
  </si>
  <si>
    <t>Softvér - licencie</t>
  </si>
  <si>
    <t>Údržba budovy OcÚ, zdr. stredisko</t>
  </si>
  <si>
    <t>Údržba - okolie kostola</t>
  </si>
  <si>
    <t>Defibrilátor</t>
  </si>
  <si>
    <t>PD rekonštrukcia budovy OcÚ</t>
  </si>
  <si>
    <t>Vodovod - "Predná hora"</t>
  </si>
  <si>
    <t>Rekonštrukcia budov OcÚ</t>
  </si>
  <si>
    <t>Bezpečnostný projekt databázy OcÚ</t>
  </si>
  <si>
    <t>Kamerový systém</t>
  </si>
  <si>
    <t>Inzercia - výberové konania</t>
  </si>
  <si>
    <t>Špeciálne služby - čistenie kobercov</t>
  </si>
  <si>
    <t>Špeciálne služby - City monitor</t>
  </si>
  <si>
    <t>Ťažba riečneho materiálu</t>
  </si>
  <si>
    <t>Verejné obstarávanie</t>
  </si>
  <si>
    <t>Revízie zariadení</t>
  </si>
  <si>
    <t>Ochrana osobných údajov</t>
  </si>
  <si>
    <t>Poradenstvo NFP - eurofondy</t>
  </si>
  <si>
    <t>Právnické služby</t>
  </si>
  <si>
    <t>Ostatné špecifické služby</t>
  </si>
  <si>
    <t>Geodetické práce</t>
  </si>
  <si>
    <t>Odchyt psov</t>
  </si>
  <si>
    <t>Nájomné PUS</t>
  </si>
  <si>
    <t>Daň z nehnuteľností</t>
  </si>
  <si>
    <t>Poplatky a odvody</t>
  </si>
  <si>
    <t>SOZA, Slovgram</t>
  </si>
  <si>
    <t>Poistenie majetku obce</t>
  </si>
  <si>
    <t>Sociálny fond - tvorba</t>
  </si>
  <si>
    <t>Dohody o vykonaní práce</t>
  </si>
  <si>
    <t>610;620</t>
  </si>
  <si>
    <t>Spolufinancovanie dotácia "Praxou k zamestnaniu"</t>
  </si>
  <si>
    <r>
      <t>Spolufinancovanie dotácia "Cesta na trh práce"-</t>
    </r>
    <r>
      <rPr>
        <sz val="8"/>
        <color indexed="8"/>
        <rFont val="Times New Roman"/>
        <family val="1"/>
        <charset val="238"/>
      </rPr>
      <t>múzeum</t>
    </r>
  </si>
  <si>
    <r>
      <t>Spolufinancovanie dotácia "Cesta na trh práce"</t>
    </r>
    <r>
      <rPr>
        <sz val="8"/>
        <color indexed="8"/>
        <rFont val="Times New Roman"/>
        <family val="1"/>
        <charset val="238"/>
      </rPr>
      <t>Fudalyová</t>
    </r>
  </si>
  <si>
    <t>Posudky - opatrovateľská služba</t>
  </si>
  <si>
    <t>Pokuty a penále</t>
  </si>
  <si>
    <t>Príspevok na činnosť</t>
  </si>
  <si>
    <t>Príspevok na TKO</t>
  </si>
  <si>
    <t>Príspevok - nákup techniky (nákl.auto)</t>
  </si>
  <si>
    <t>Príspevok - výstaba budovy PrO</t>
  </si>
  <si>
    <t>Príspevok - zametacia metla</t>
  </si>
  <si>
    <t>Príspevok - likvidácia divokých skládok</t>
  </si>
  <si>
    <t>Príspevok - spevnenie krajnice</t>
  </si>
  <si>
    <t>Nákup pozemkov</t>
  </si>
  <si>
    <t xml:space="preserve">Mraziaci dvojbox </t>
  </si>
  <si>
    <t>0170</t>
  </si>
  <si>
    <t>Istina úveru  MŠ</t>
  </si>
  <si>
    <t>Úoky z úveru MŠ</t>
  </si>
  <si>
    <t>Istina úveru MK</t>
  </si>
  <si>
    <t>Úroky z úveru na MK</t>
  </si>
  <si>
    <t>Vrátenie zábezpeky z verejného obstarávania</t>
  </si>
  <si>
    <t xml:space="preserve">Potok Gendreje </t>
  </si>
  <si>
    <t xml:space="preserve">GP na MK </t>
  </si>
  <si>
    <t>Prostriedky pre obec Výborná (ambulancia detského lekára)</t>
  </si>
  <si>
    <t>Požiadavky občanov</t>
  </si>
  <si>
    <t>1070</t>
  </si>
  <si>
    <t>Osobitný príjemca PnD</t>
  </si>
  <si>
    <t>PROGRAM č. 012</t>
  </si>
  <si>
    <t>Podporná činnosť</t>
  </si>
  <si>
    <t>VÝDAVKY SPOLU</t>
  </si>
  <si>
    <t>LEGENDA:</t>
  </si>
  <si>
    <t>bežné finančné prostriedky</t>
  </si>
  <si>
    <t>kapitálové finančné prostriedky</t>
  </si>
  <si>
    <t>RO č. 4/2019</t>
  </si>
  <si>
    <t>Výstavba MK</t>
  </si>
  <si>
    <t>0360</t>
  </si>
  <si>
    <t>Refundácia - PrO (vyúčtovanie príspevkov)</t>
  </si>
  <si>
    <t>Vrátky kapitálových transferov PrO</t>
  </si>
  <si>
    <t>Kapitálové Spojená škola 2018</t>
  </si>
  <si>
    <t>RO č. 5/2019</t>
  </si>
  <si>
    <t>RO č. 4/2019 01.04.2019</t>
  </si>
  <si>
    <t>RO č. 3/2019 04.03.2019</t>
  </si>
  <si>
    <t>RO č. 2/2019 04. 02.2019</t>
  </si>
  <si>
    <t>Údržba MK: zemné práce, odvodnenie (príspevok)</t>
  </si>
  <si>
    <t>Príspevok - rezačka na asfalt</t>
  </si>
  <si>
    <t>Nákup-nádoby na odpad</t>
  </si>
  <si>
    <t>642015</t>
  </si>
  <si>
    <t>Náhrada príjmu</t>
  </si>
  <si>
    <t>Rozpočtové opatrenie obce Lendak č. 5/2019</t>
  </si>
  <si>
    <t>zábezpeka z verejného obstarávania</t>
  </si>
  <si>
    <t>PD most - Sv. Rodiny</t>
  </si>
  <si>
    <t>Príspevok - oprava strechy OcÚ</t>
  </si>
  <si>
    <t>normatívne prostr. + orig. kompetencie - z predch. roka</t>
  </si>
  <si>
    <t>Oplotenie verejnej zelene - záhrady P. Márie</t>
  </si>
  <si>
    <t>RO č. 5/2019 06.05.2019</t>
  </si>
</sst>
</file>

<file path=xl/styles.xml><?xml version="1.0" encoding="utf-8"?>
<styleSheet xmlns="http://schemas.openxmlformats.org/spreadsheetml/2006/main">
  <numFmts count="1">
    <numFmt numFmtId="164" formatCode="0.000"/>
  </numFmts>
  <fonts count="36">
    <font>
      <sz val="11"/>
      <color theme="1"/>
      <name val="Calibri"/>
      <family val="2"/>
      <charset val="238"/>
      <scheme val="minor"/>
    </font>
    <font>
      <b/>
      <sz val="20"/>
      <color theme="1"/>
      <name val="Times New Roman"/>
      <family val="1"/>
      <charset val="238"/>
    </font>
    <font>
      <sz val="10"/>
      <color theme="1"/>
      <name val="Times New Roman"/>
      <family val="1"/>
      <charset val="238"/>
    </font>
    <font>
      <sz val="11"/>
      <color theme="1"/>
      <name val="Times New Roman"/>
      <family val="1"/>
      <charset val="238"/>
    </font>
    <font>
      <sz val="9"/>
      <color theme="1"/>
      <name val="Times New Roman"/>
      <family val="1"/>
      <charset val="238"/>
    </font>
    <font>
      <b/>
      <sz val="11"/>
      <color theme="1"/>
      <name val="Times New Roman"/>
      <family val="1"/>
      <charset val="238"/>
    </font>
    <font>
      <sz val="11"/>
      <color indexed="8"/>
      <name val="Calibri"/>
      <family val="2"/>
      <charset val="238"/>
    </font>
    <font>
      <b/>
      <sz val="10"/>
      <color indexed="8"/>
      <name val="Times New Roman"/>
      <family val="1"/>
      <charset val="238"/>
    </font>
    <font>
      <sz val="10"/>
      <color indexed="8"/>
      <name val="Times New Roman"/>
      <family val="1"/>
      <charset val="238"/>
    </font>
    <font>
      <b/>
      <sz val="11"/>
      <color indexed="8"/>
      <name val="Times New Roman"/>
      <family val="1"/>
      <charset val="238"/>
    </font>
    <font>
      <sz val="9"/>
      <color indexed="8"/>
      <name val="Times New Roman"/>
      <family val="1"/>
      <charset val="238"/>
    </font>
    <font>
      <b/>
      <sz val="9"/>
      <color theme="1"/>
      <name val="Times New Roman"/>
      <family val="1"/>
      <charset val="238"/>
    </font>
    <font>
      <b/>
      <sz val="12"/>
      <color indexed="8"/>
      <name val="Times New Roman"/>
      <family val="1"/>
      <charset val="238"/>
    </font>
    <font>
      <b/>
      <sz val="12"/>
      <color theme="1"/>
      <name val="Times New Roman"/>
      <family val="1"/>
      <charset val="238"/>
    </font>
    <font>
      <b/>
      <i/>
      <sz val="9"/>
      <color indexed="8"/>
      <name val="Times New Roman"/>
      <family val="1"/>
      <charset val="238"/>
    </font>
    <font>
      <b/>
      <i/>
      <sz val="10"/>
      <color indexed="8"/>
      <name val="Times New Roman"/>
      <family val="1"/>
      <charset val="238"/>
    </font>
    <font>
      <b/>
      <i/>
      <sz val="9"/>
      <color theme="1"/>
      <name val="Times New Roman"/>
      <family val="1"/>
      <charset val="238"/>
    </font>
    <font>
      <sz val="7"/>
      <color indexed="8"/>
      <name val="Times New Roman"/>
      <family val="1"/>
      <charset val="238"/>
    </font>
    <font>
      <sz val="9"/>
      <name val="Times New Roman"/>
      <family val="1"/>
      <charset val="238"/>
    </font>
    <font>
      <sz val="10"/>
      <color indexed="8"/>
      <name val="Calibri"/>
      <family val="2"/>
      <charset val="238"/>
    </font>
    <font>
      <b/>
      <i/>
      <sz val="10"/>
      <color theme="1"/>
      <name val="Times New Roman"/>
      <family val="1"/>
      <charset val="238"/>
    </font>
    <font>
      <sz val="8"/>
      <color indexed="8"/>
      <name val="Times New Roman"/>
      <family val="1"/>
      <charset val="238"/>
    </font>
    <font>
      <b/>
      <i/>
      <sz val="8"/>
      <color indexed="8"/>
      <name val="Times New Roman"/>
      <family val="1"/>
      <charset val="238"/>
    </font>
    <font>
      <b/>
      <sz val="12"/>
      <name val="Times New Roman"/>
      <family val="1"/>
      <charset val="238"/>
    </font>
    <font>
      <sz val="12"/>
      <color indexed="8"/>
      <name val="Times New Roman"/>
      <family val="1"/>
      <charset val="238"/>
    </font>
    <font>
      <sz val="9"/>
      <color theme="0"/>
      <name val="Times New Roman"/>
      <family val="1"/>
      <charset val="238"/>
    </font>
    <font>
      <b/>
      <sz val="14"/>
      <color theme="1"/>
      <name val="Times New Roman"/>
      <family val="1"/>
      <charset val="238"/>
    </font>
    <font>
      <sz val="9"/>
      <color theme="1"/>
      <name val="Calibri"/>
      <family val="2"/>
      <charset val="238"/>
      <scheme val="minor"/>
    </font>
    <font>
      <b/>
      <sz val="12"/>
      <color rgb="FF00B050"/>
      <name val="Times New Roman"/>
      <family val="1"/>
      <charset val="238"/>
    </font>
    <font>
      <b/>
      <sz val="11"/>
      <color rgb="FF00B050"/>
      <name val="Calibri"/>
      <family val="2"/>
      <charset val="238"/>
      <scheme val="minor"/>
    </font>
    <font>
      <b/>
      <sz val="9"/>
      <color indexed="81"/>
      <name val="Tahoma"/>
      <family val="2"/>
      <charset val="238"/>
    </font>
    <font>
      <sz val="9"/>
      <color indexed="81"/>
      <name val="Tahoma"/>
      <family val="2"/>
      <charset val="238"/>
    </font>
    <font>
      <b/>
      <sz val="8"/>
      <color indexed="81"/>
      <name val="Tahoma"/>
      <family val="2"/>
      <charset val="238"/>
    </font>
    <font>
      <sz val="8"/>
      <color indexed="81"/>
      <name val="Tahoma"/>
      <family val="2"/>
      <charset val="238"/>
    </font>
    <font>
      <sz val="9"/>
      <color indexed="81"/>
      <name val="Tahoma"/>
      <charset val="1"/>
    </font>
    <font>
      <b/>
      <sz val="9"/>
      <color indexed="81"/>
      <name val="Tahoma"/>
      <charset val="1"/>
    </font>
  </fonts>
  <fills count="13">
    <fill>
      <patternFill patternType="none"/>
    </fill>
    <fill>
      <patternFill patternType="gray125"/>
    </fill>
    <fill>
      <patternFill patternType="solid">
        <fgColor theme="6" tint="-0.249977111117893"/>
        <bgColor indexed="64"/>
      </patternFill>
    </fill>
    <fill>
      <patternFill patternType="solid">
        <fgColor theme="0"/>
        <bgColor indexed="64"/>
      </patternFill>
    </fill>
    <fill>
      <patternFill patternType="solid">
        <fgColor theme="0"/>
        <bgColor indexed="55"/>
      </patternFill>
    </fill>
    <fill>
      <patternFill patternType="solid">
        <fgColor theme="7" tint="0.59999389629810485"/>
        <bgColor indexed="64"/>
      </patternFill>
    </fill>
    <fill>
      <patternFill patternType="solid">
        <fgColor theme="6" tint="0.39997558519241921"/>
        <bgColor indexed="64"/>
      </patternFill>
    </fill>
    <fill>
      <patternFill patternType="solid">
        <fgColor theme="6" tint="0.39997558519241921"/>
        <bgColor indexed="55"/>
      </patternFill>
    </fill>
    <fill>
      <patternFill patternType="solid">
        <fgColor theme="9" tint="-0.249977111117893"/>
        <bgColor indexed="64"/>
      </patternFill>
    </fill>
    <fill>
      <patternFill patternType="solid">
        <fgColor indexed="9"/>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tint="-0.249977111117893"/>
        <bgColor indexed="8"/>
      </patternFill>
    </fill>
  </fills>
  <borders count="2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s>
  <cellStyleXfs count="2">
    <xf numFmtId="0" fontId="0" fillId="0" borderId="0"/>
    <xf numFmtId="0" fontId="6" fillId="0" borderId="0"/>
  </cellStyleXfs>
  <cellXfs count="134">
    <xf numFmtId="0" fontId="0" fillId="0" borderId="0" xfId="0"/>
    <xf numFmtId="0" fontId="3" fillId="0" borderId="0" xfId="0" applyFont="1"/>
    <xf numFmtId="0" fontId="4" fillId="0" borderId="0" xfId="0" applyFont="1"/>
    <xf numFmtId="0" fontId="5" fillId="0" borderId="0" xfId="0" applyFont="1"/>
    <xf numFmtId="0" fontId="7" fillId="2" borderId="1" xfId="1" applyFont="1" applyFill="1" applyBorder="1"/>
    <xf numFmtId="0" fontId="7" fillId="2" borderId="2" xfId="1" applyFont="1" applyFill="1" applyBorder="1"/>
    <xf numFmtId="2" fontId="4" fillId="5" borderId="4" xfId="0" applyNumberFormat="1" applyFont="1" applyFill="1" applyBorder="1"/>
    <xf numFmtId="0" fontId="8" fillId="0" borderId="3" xfId="1" applyFont="1" applyBorder="1"/>
    <xf numFmtId="2" fontId="4" fillId="5" borderId="3" xfId="0" applyNumberFormat="1" applyFont="1" applyFill="1" applyBorder="1"/>
    <xf numFmtId="0" fontId="9" fillId="6" borderId="3" xfId="1" applyFont="1" applyFill="1" applyBorder="1"/>
    <xf numFmtId="0" fontId="9" fillId="7" borderId="3" xfId="1" applyFont="1" applyFill="1" applyBorder="1"/>
    <xf numFmtId="2" fontId="5" fillId="6" borderId="3" xfId="0" applyNumberFormat="1" applyFont="1" applyFill="1" applyBorder="1"/>
    <xf numFmtId="0" fontId="8" fillId="3" borderId="3" xfId="1" applyFont="1" applyFill="1" applyBorder="1"/>
    <xf numFmtId="0" fontId="8" fillId="4" borderId="3" xfId="1" applyFont="1" applyFill="1" applyBorder="1"/>
    <xf numFmtId="0" fontId="9" fillId="3" borderId="3" xfId="1" applyFont="1" applyFill="1" applyBorder="1"/>
    <xf numFmtId="0" fontId="10" fillId="3" borderId="3" xfId="1" applyFont="1" applyFill="1" applyBorder="1"/>
    <xf numFmtId="2" fontId="4" fillId="8" borderId="3" xfId="0" applyNumberFormat="1" applyFont="1" applyFill="1" applyBorder="1"/>
    <xf numFmtId="0" fontId="2" fillId="0" borderId="3" xfId="0" applyFont="1" applyBorder="1"/>
    <xf numFmtId="0" fontId="5" fillId="6" borderId="3" xfId="0" applyFont="1" applyFill="1" applyBorder="1"/>
    <xf numFmtId="0" fontId="7" fillId="9" borderId="3" xfId="1" applyFont="1" applyFill="1" applyBorder="1"/>
    <xf numFmtId="0" fontId="7" fillId="6" borderId="3" xfId="1" applyFont="1" applyFill="1" applyBorder="1"/>
    <xf numFmtId="0" fontId="7" fillId="7" borderId="3" xfId="1" applyFont="1" applyFill="1" applyBorder="1"/>
    <xf numFmtId="2" fontId="11" fillId="6" borderId="3" xfId="0" applyNumberFormat="1" applyFont="1" applyFill="1" applyBorder="1"/>
    <xf numFmtId="2" fontId="4" fillId="10" borderId="3" xfId="0" applyNumberFormat="1" applyFont="1" applyFill="1" applyBorder="1"/>
    <xf numFmtId="0" fontId="8" fillId="0" borderId="5" xfId="1" applyFont="1" applyBorder="1"/>
    <xf numFmtId="2" fontId="4" fillId="10" borderId="5" xfId="0" applyNumberFormat="1" applyFont="1" applyFill="1" applyBorder="1"/>
    <xf numFmtId="0" fontId="7" fillId="6" borderId="5" xfId="1" applyFont="1" applyFill="1" applyBorder="1"/>
    <xf numFmtId="0" fontId="7" fillId="7" borderId="5" xfId="1" applyFont="1" applyFill="1" applyBorder="1"/>
    <xf numFmtId="0" fontId="12" fillId="7" borderId="5" xfId="1" applyFont="1" applyFill="1" applyBorder="1"/>
    <xf numFmtId="2" fontId="11" fillId="6" borderId="5" xfId="0" applyNumberFormat="1" applyFont="1" applyFill="1" applyBorder="1"/>
    <xf numFmtId="2" fontId="13" fillId="2" borderId="6" xfId="0" applyNumberFormat="1" applyFont="1" applyFill="1" applyBorder="1"/>
    <xf numFmtId="2" fontId="13" fillId="2" borderId="7" xfId="0" applyNumberFormat="1" applyFont="1" applyFill="1" applyBorder="1"/>
    <xf numFmtId="0" fontId="2" fillId="0" borderId="0" xfId="0" applyFont="1" applyBorder="1"/>
    <xf numFmtId="0" fontId="2" fillId="0" borderId="0" xfId="0" applyFont="1"/>
    <xf numFmtId="0" fontId="7" fillId="2" borderId="3" xfId="1" applyFont="1" applyFill="1" applyBorder="1"/>
    <xf numFmtId="0" fontId="11" fillId="2" borderId="3" xfId="0" applyFont="1" applyFill="1" applyBorder="1" applyAlignment="1">
      <alignment horizontal="center"/>
    </xf>
    <xf numFmtId="49" fontId="8" fillId="0" borderId="3" xfId="1" applyNumberFormat="1" applyFont="1" applyBorder="1"/>
    <xf numFmtId="0" fontId="15" fillId="11" borderId="3" xfId="1" applyFont="1" applyFill="1" applyBorder="1"/>
    <xf numFmtId="2" fontId="16" fillId="11" borderId="3" xfId="0" applyNumberFormat="1" applyFont="1" applyFill="1" applyBorder="1"/>
    <xf numFmtId="49" fontId="10" fillId="3" borderId="3" xfId="1" applyNumberFormat="1" applyFont="1" applyFill="1" applyBorder="1"/>
    <xf numFmtId="49" fontId="8" fillId="4" borderId="3" xfId="1" applyNumberFormat="1" applyFont="1" applyFill="1" applyBorder="1"/>
    <xf numFmtId="0" fontId="17" fillId="0" borderId="3" xfId="1" applyFont="1" applyBorder="1"/>
    <xf numFmtId="49" fontId="8" fillId="0" borderId="3" xfId="1" applyNumberFormat="1" applyFont="1" applyFill="1" applyBorder="1"/>
    <xf numFmtId="0" fontId="8" fillId="0" borderId="3" xfId="0" applyFont="1" applyBorder="1"/>
    <xf numFmtId="49" fontId="8" fillId="9" borderId="3" xfId="1" applyNumberFormat="1" applyFont="1" applyFill="1" applyBorder="1"/>
    <xf numFmtId="164" fontId="8" fillId="0" borderId="3" xfId="1" applyNumberFormat="1" applyFont="1" applyBorder="1"/>
    <xf numFmtId="0" fontId="10" fillId="0" borderId="3" xfId="1" applyFont="1" applyBorder="1"/>
    <xf numFmtId="49" fontId="8" fillId="3" borderId="3" xfId="1" applyNumberFormat="1" applyFont="1" applyFill="1" applyBorder="1"/>
    <xf numFmtId="49" fontId="2" fillId="3" borderId="3" xfId="0" applyNumberFormat="1" applyFont="1" applyFill="1" applyBorder="1"/>
    <xf numFmtId="0" fontId="2" fillId="3" borderId="3" xfId="0" applyFont="1" applyFill="1" applyBorder="1"/>
    <xf numFmtId="0" fontId="4" fillId="3" borderId="3" xfId="0" applyFont="1" applyFill="1" applyBorder="1"/>
    <xf numFmtId="2" fontId="18" fillId="8" borderId="3" xfId="0" applyNumberFormat="1" applyFont="1" applyFill="1" applyBorder="1"/>
    <xf numFmtId="49" fontId="19" fillId="0" borderId="3" xfId="0" applyNumberFormat="1" applyFont="1" applyBorder="1"/>
    <xf numFmtId="0" fontId="19" fillId="0" borderId="3" xfId="0" applyFont="1" applyBorder="1"/>
    <xf numFmtId="49" fontId="14" fillId="11" borderId="3" xfId="1" applyNumberFormat="1" applyFont="1" applyFill="1" applyBorder="1"/>
    <xf numFmtId="49" fontId="14" fillId="11" borderId="10" xfId="1" applyNumberFormat="1" applyFont="1" applyFill="1" applyBorder="1"/>
    <xf numFmtId="0" fontId="15" fillId="11" borderId="11" xfId="1" applyFont="1" applyFill="1" applyBorder="1"/>
    <xf numFmtId="2" fontId="16" fillId="8" borderId="3" xfId="0" applyNumberFormat="1" applyFont="1" applyFill="1" applyBorder="1"/>
    <xf numFmtId="49" fontId="15" fillId="11" borderId="14" xfId="1" applyNumberFormat="1" applyFont="1" applyFill="1" applyBorder="1" applyAlignment="1">
      <alignment horizontal="center"/>
    </xf>
    <xf numFmtId="49" fontId="15" fillId="11" borderId="15" xfId="1" applyNumberFormat="1" applyFont="1" applyFill="1" applyBorder="1" applyAlignment="1">
      <alignment horizontal="center"/>
    </xf>
    <xf numFmtId="49" fontId="14" fillId="11" borderId="8" xfId="1" applyNumberFormat="1" applyFont="1" applyFill="1" applyBorder="1" applyAlignment="1">
      <alignment horizontal="left"/>
    </xf>
    <xf numFmtId="49" fontId="14" fillId="11" borderId="9" xfId="1" applyNumberFormat="1" applyFont="1" applyFill="1" applyBorder="1" applyAlignment="1">
      <alignment horizontal="left"/>
    </xf>
    <xf numFmtId="2" fontId="16" fillId="5" borderId="3" xfId="0" applyNumberFormat="1" applyFont="1" applyFill="1" applyBorder="1"/>
    <xf numFmtId="2" fontId="4" fillId="11" borderId="3" xfId="0" applyNumberFormat="1" applyFont="1" applyFill="1" applyBorder="1"/>
    <xf numFmtId="49" fontId="2" fillId="0" borderId="3" xfId="0" applyNumberFormat="1" applyFont="1" applyBorder="1"/>
    <xf numFmtId="2" fontId="2" fillId="8" borderId="3" xfId="0" applyNumberFormat="1" applyFont="1" applyFill="1" applyBorder="1"/>
    <xf numFmtId="0" fontId="20" fillId="11" borderId="3" xfId="0" applyFont="1" applyFill="1" applyBorder="1"/>
    <xf numFmtId="2" fontId="20" fillId="11" borderId="3" xfId="0" applyNumberFormat="1" applyFont="1" applyFill="1" applyBorder="1"/>
    <xf numFmtId="0" fontId="8" fillId="4" borderId="9" xfId="1" applyFont="1" applyFill="1" applyBorder="1"/>
    <xf numFmtId="49" fontId="15" fillId="11" borderId="3" xfId="1" applyNumberFormat="1" applyFont="1" applyFill="1" applyBorder="1"/>
    <xf numFmtId="2" fontId="18" fillId="5" borderId="3" xfId="0" applyNumberFormat="1" applyFont="1" applyFill="1" applyBorder="1"/>
    <xf numFmtId="49" fontId="8" fillId="11" borderId="3" xfId="1" applyNumberFormat="1" applyFont="1" applyFill="1" applyBorder="1"/>
    <xf numFmtId="49" fontId="20" fillId="11" borderId="3" xfId="0" applyNumberFormat="1" applyFont="1" applyFill="1" applyBorder="1"/>
    <xf numFmtId="0" fontId="8" fillId="0" borderId="3" xfId="1" applyFont="1" applyBorder="1" applyAlignment="1">
      <alignment horizontal="left"/>
    </xf>
    <xf numFmtId="0" fontId="2" fillId="0" borderId="3" xfId="1" applyFont="1" applyBorder="1"/>
    <xf numFmtId="0" fontId="21" fillId="0" borderId="3" xfId="1" applyFont="1" applyBorder="1"/>
    <xf numFmtId="0" fontId="22" fillId="11" borderId="3" xfId="0" applyFont="1" applyFill="1" applyBorder="1"/>
    <xf numFmtId="2" fontId="13" fillId="2" borderId="2" xfId="0" applyNumberFormat="1" applyFont="1" applyFill="1" applyBorder="1"/>
    <xf numFmtId="0" fontId="24" fillId="0" borderId="0" xfId="0" applyFont="1" applyAlignment="1">
      <alignment horizontal="left"/>
    </xf>
    <xf numFmtId="2" fontId="4" fillId="0" borderId="0" xfId="0" applyNumberFormat="1" applyFont="1"/>
    <xf numFmtId="2" fontId="25" fillId="0" borderId="0" xfId="0" applyNumberFormat="1" applyFont="1" applyFill="1"/>
    <xf numFmtId="0" fontId="24" fillId="5" borderId="3" xfId="0" applyFont="1" applyFill="1" applyBorder="1" applyAlignment="1">
      <alignment horizontal="left"/>
    </xf>
    <xf numFmtId="0" fontId="24" fillId="8" borderId="3" xfId="0" applyFont="1" applyFill="1" applyBorder="1" applyAlignment="1">
      <alignment horizontal="left"/>
    </xf>
    <xf numFmtId="0" fontId="25" fillId="0" borderId="0" xfId="0" applyFont="1" applyFill="1"/>
    <xf numFmtId="0" fontId="26" fillId="0" borderId="0" xfId="0" applyFont="1" applyFill="1" applyAlignment="1">
      <alignment horizontal="center"/>
    </xf>
    <xf numFmtId="0" fontId="0" fillId="0" borderId="0" xfId="0" applyFill="1"/>
    <xf numFmtId="0" fontId="0" fillId="0" borderId="0" xfId="0" applyFont="1"/>
    <xf numFmtId="0" fontId="7" fillId="0" borderId="0" xfId="1" applyFont="1" applyFill="1" applyBorder="1"/>
    <xf numFmtId="0" fontId="27" fillId="0" borderId="0" xfId="0" applyFont="1"/>
    <xf numFmtId="0" fontId="24" fillId="0" borderId="0" xfId="0" applyFont="1" applyFill="1" applyBorder="1" applyAlignment="1">
      <alignment horizontal="left"/>
    </xf>
    <xf numFmtId="0" fontId="28" fillId="0" borderId="0" xfId="0" applyFont="1" applyFill="1" applyBorder="1" applyAlignment="1">
      <alignment horizontal="left"/>
    </xf>
    <xf numFmtId="0" fontId="3" fillId="0" borderId="0" xfId="0" applyFont="1" applyFill="1" applyBorder="1"/>
    <xf numFmtId="0" fontId="8" fillId="0" borderId="3" xfId="1" applyFont="1" applyFill="1" applyBorder="1"/>
    <xf numFmtId="0" fontId="2" fillId="8" borderId="3" xfId="0" applyFont="1" applyFill="1" applyBorder="1"/>
    <xf numFmtId="2" fontId="0" fillId="0" borderId="0" xfId="0" applyNumberFormat="1"/>
    <xf numFmtId="0" fontId="8" fillId="3" borderId="21" xfId="1" applyFont="1" applyFill="1" applyBorder="1"/>
    <xf numFmtId="0" fontId="8" fillId="4" borderId="4" xfId="1" applyFont="1" applyFill="1" applyBorder="1"/>
    <xf numFmtId="0" fontId="7" fillId="2" borderId="2" xfId="0" applyFont="1" applyFill="1" applyBorder="1" applyAlignment="1">
      <alignment horizontal="center"/>
    </xf>
    <xf numFmtId="0" fontId="7" fillId="2" borderId="7" xfId="0" applyFont="1" applyFill="1" applyBorder="1" applyAlignment="1">
      <alignment horizontal="center"/>
    </xf>
    <xf numFmtId="0" fontId="7" fillId="2" borderId="2" xfId="0" applyFont="1" applyFill="1" applyBorder="1" applyAlignment="1">
      <alignment horizontal="center" wrapText="1"/>
    </xf>
    <xf numFmtId="0" fontId="27" fillId="0" borderId="0" xfId="0" applyFont="1" applyFill="1" applyBorder="1"/>
    <xf numFmtId="2" fontId="0" fillId="0" borderId="0" xfId="0" applyNumberFormat="1" applyFont="1" applyFill="1" applyBorder="1"/>
    <xf numFmtId="0" fontId="0" fillId="0" borderId="0" xfId="0" applyFont="1" applyFill="1" applyBorder="1"/>
    <xf numFmtId="2" fontId="29" fillId="0" borderId="0" xfId="0" applyNumberFormat="1" applyFont="1" applyFill="1" applyBorder="1"/>
    <xf numFmtId="2" fontId="13" fillId="0" borderId="0" xfId="0" applyNumberFormat="1" applyFont="1" applyFill="1" applyBorder="1"/>
    <xf numFmtId="0" fontId="29" fillId="0" borderId="0" xfId="0" applyFont="1" applyFill="1" applyBorder="1"/>
    <xf numFmtId="49" fontId="14" fillId="11" borderId="8" xfId="1" applyNumberFormat="1" applyFont="1" applyFill="1" applyBorder="1"/>
    <xf numFmtId="49" fontId="14" fillId="11" borderId="9" xfId="1" applyNumberFormat="1" applyFont="1" applyFill="1" applyBorder="1"/>
    <xf numFmtId="0" fontId="1" fillId="0" borderId="0" xfId="0" applyFont="1" applyAlignment="1">
      <alignment horizontal="center"/>
    </xf>
    <xf numFmtId="0" fontId="4" fillId="0" borderId="0" xfId="0" applyFont="1" applyBorder="1" applyAlignment="1">
      <alignment horizontal="center"/>
    </xf>
    <xf numFmtId="0" fontId="13" fillId="2" borderId="1" xfId="0" applyFont="1" applyFill="1" applyBorder="1" applyAlignment="1">
      <alignment horizontal="left"/>
    </xf>
    <xf numFmtId="0" fontId="13" fillId="2" borderId="2" xfId="0" applyFont="1" applyFill="1" applyBorder="1" applyAlignment="1">
      <alignment horizontal="left"/>
    </xf>
    <xf numFmtId="0" fontId="7" fillId="7" borderId="8" xfId="1" applyFont="1" applyFill="1" applyBorder="1"/>
    <xf numFmtId="0" fontId="7" fillId="7" borderId="9" xfId="1" applyFont="1" applyFill="1" applyBorder="1"/>
    <xf numFmtId="0" fontId="2" fillId="0" borderId="0" xfId="0" applyFont="1" applyAlignment="1">
      <alignment horizontal="center"/>
    </xf>
    <xf numFmtId="0" fontId="14" fillId="11" borderId="8" xfId="1" applyFont="1" applyFill="1" applyBorder="1"/>
    <xf numFmtId="0" fontId="14" fillId="11" borderId="9" xfId="1" applyFont="1" applyFill="1" applyBorder="1"/>
    <xf numFmtId="49" fontId="7" fillId="7" borderId="8" xfId="1" applyNumberFormat="1" applyFont="1" applyFill="1" applyBorder="1"/>
    <xf numFmtId="49" fontId="7" fillId="7" borderId="9" xfId="1" applyNumberFormat="1" applyFont="1" applyFill="1" applyBorder="1"/>
    <xf numFmtId="49" fontId="15" fillId="11" borderId="8" xfId="1" applyNumberFormat="1" applyFont="1" applyFill="1" applyBorder="1" applyAlignment="1">
      <alignment horizontal="center"/>
    </xf>
    <xf numFmtId="49" fontId="15" fillId="11" borderId="9" xfId="1" applyNumberFormat="1" applyFont="1" applyFill="1" applyBorder="1" applyAlignment="1">
      <alignment horizontal="center"/>
    </xf>
    <xf numFmtId="49" fontId="15" fillId="11" borderId="10" xfId="1" applyNumberFormat="1" applyFont="1" applyFill="1" applyBorder="1" applyAlignment="1">
      <alignment horizontal="center"/>
    </xf>
    <xf numFmtId="49" fontId="15" fillId="11" borderId="11" xfId="1" applyNumberFormat="1" applyFont="1" applyFill="1" applyBorder="1" applyAlignment="1">
      <alignment horizontal="center"/>
    </xf>
    <xf numFmtId="49" fontId="15" fillId="11" borderId="12" xfId="1" applyNumberFormat="1" applyFont="1" applyFill="1" applyBorder="1" applyAlignment="1">
      <alignment horizontal="center"/>
    </xf>
    <xf numFmtId="49" fontId="15" fillId="11" borderId="13" xfId="1" applyNumberFormat="1" applyFont="1" applyFill="1" applyBorder="1" applyAlignment="1">
      <alignment horizontal="center"/>
    </xf>
    <xf numFmtId="49" fontId="15" fillId="11" borderId="14" xfId="1" applyNumberFormat="1" applyFont="1" applyFill="1" applyBorder="1" applyAlignment="1">
      <alignment horizontal="center"/>
    </xf>
    <xf numFmtId="49" fontId="15" fillId="11" borderId="15" xfId="1" applyNumberFormat="1" applyFont="1" applyFill="1" applyBorder="1" applyAlignment="1">
      <alignment horizontal="center"/>
    </xf>
    <xf numFmtId="0" fontId="23" fillId="12" borderId="18" xfId="1" applyFont="1" applyFill="1" applyBorder="1"/>
    <xf numFmtId="0" fontId="23" fillId="12" borderId="19" xfId="1" applyFont="1" applyFill="1" applyBorder="1"/>
    <xf numFmtId="0" fontId="23" fillId="12" borderId="20" xfId="1" applyFont="1" applyFill="1" applyBorder="1"/>
    <xf numFmtId="0" fontId="16" fillId="11" borderId="8" xfId="0" applyFont="1" applyFill="1" applyBorder="1"/>
    <xf numFmtId="0" fontId="16" fillId="11" borderId="9" xfId="0" applyFont="1" applyFill="1" applyBorder="1"/>
    <xf numFmtId="0" fontId="7" fillId="7" borderId="16" xfId="1" applyFont="1" applyFill="1" applyBorder="1"/>
    <xf numFmtId="0" fontId="7" fillId="7" borderId="17" xfId="1" applyFont="1" applyFill="1" applyBorder="1"/>
  </cellXfs>
  <cellStyles count="2">
    <cellStyle name="Excel Built-in Normal" xfId="1"/>
    <cellStyle name="normáln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28575</xdr:rowOff>
    </xdr:from>
    <xdr:to>
      <xdr:col>1</xdr:col>
      <xdr:colOff>19050</xdr:colOff>
      <xdr:row>2</xdr:row>
      <xdr:rowOff>161925</xdr:rowOff>
    </xdr:to>
    <xdr:pic>
      <xdr:nvPicPr>
        <xdr:cNvPr id="2" name="Obrázok 1" descr="Lendak"/>
        <xdr:cNvPicPr>
          <a:picLocks noChangeAspect="1" noChangeArrowheads="1"/>
        </xdr:cNvPicPr>
      </xdr:nvPicPr>
      <xdr:blipFill>
        <a:blip xmlns:r="http://schemas.openxmlformats.org/officeDocument/2006/relationships" r:embed="rId1"/>
        <a:srcRect/>
        <a:stretch>
          <a:fillRect/>
        </a:stretch>
      </xdr:blipFill>
      <xdr:spPr bwMode="auto">
        <a:xfrm>
          <a:off x="19050" y="28575"/>
          <a:ext cx="609600" cy="647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S377"/>
  <sheetViews>
    <sheetView tabSelected="1" workbookViewId="0">
      <pane ySplit="6" topLeftCell="A7" activePane="bottomLeft" state="frozen"/>
      <selection pane="bottomLeft" activeCell="X294" sqref="X294"/>
    </sheetView>
  </sheetViews>
  <sheetFormatPr defaultRowHeight="15"/>
  <cols>
    <col min="3" max="3" width="45.140625" bestFit="1" customWidth="1"/>
    <col min="4" max="4" width="13.140625" bestFit="1" customWidth="1"/>
    <col min="5" max="7" width="11.42578125" bestFit="1" customWidth="1"/>
    <col min="8" max="9" width="11.42578125" customWidth="1"/>
    <col min="10" max="17" width="11.42578125" hidden="1" customWidth="1"/>
    <col min="18" max="18" width="11.85546875" customWidth="1"/>
    <col min="19" max="19" width="10.5703125" bestFit="1" customWidth="1"/>
  </cols>
  <sheetData>
    <row r="1" spans="1:19" ht="25.5">
      <c r="A1" s="108" t="s">
        <v>400</v>
      </c>
      <c r="B1" s="108"/>
      <c r="C1" s="108"/>
      <c r="D1" s="108"/>
      <c r="E1" s="108"/>
      <c r="F1" s="108"/>
      <c r="G1" s="108"/>
      <c r="H1" s="108"/>
      <c r="I1" s="108"/>
      <c r="J1" s="108"/>
      <c r="K1" s="108"/>
      <c r="L1" s="108"/>
      <c r="M1" s="108"/>
      <c r="N1" s="108"/>
      <c r="O1" s="108"/>
      <c r="P1" s="108"/>
      <c r="Q1" s="108"/>
      <c r="R1" s="108"/>
    </row>
    <row r="2" spans="1:19">
      <c r="A2" s="114" t="s">
        <v>0</v>
      </c>
      <c r="B2" s="114"/>
      <c r="C2" s="114"/>
      <c r="D2" s="114"/>
      <c r="E2" s="114"/>
      <c r="F2" s="114"/>
      <c r="G2" s="114"/>
      <c r="H2" s="114"/>
      <c r="I2" s="114"/>
      <c r="J2" s="114"/>
      <c r="K2" s="114"/>
      <c r="L2" s="114"/>
      <c r="M2" s="114"/>
      <c r="N2" s="114"/>
      <c r="O2" s="114"/>
      <c r="P2" s="114"/>
      <c r="Q2" s="114"/>
      <c r="R2" s="114"/>
    </row>
    <row r="4" spans="1:19">
      <c r="A4" s="1"/>
      <c r="B4" s="1"/>
      <c r="C4" s="2"/>
      <c r="D4" s="1"/>
      <c r="E4" s="1"/>
      <c r="F4" s="1"/>
      <c r="G4" s="1"/>
      <c r="H4" s="1"/>
      <c r="I4" s="1"/>
      <c r="J4" s="1"/>
      <c r="K4" s="1"/>
      <c r="L4" s="1"/>
      <c r="M4" s="1"/>
      <c r="N4" s="1"/>
      <c r="O4" s="1"/>
      <c r="P4" s="1"/>
      <c r="Q4" s="1"/>
      <c r="R4" s="1"/>
    </row>
    <row r="5" spans="1:19" ht="15.75" thickBot="1">
      <c r="A5" s="3" t="s">
        <v>1</v>
      </c>
      <c r="B5" s="1"/>
      <c r="C5" s="2"/>
      <c r="D5" s="109"/>
      <c r="E5" s="109"/>
      <c r="F5" s="109"/>
      <c r="G5" s="109"/>
      <c r="H5" s="109"/>
      <c r="I5" s="109"/>
      <c r="J5" s="109"/>
      <c r="K5" s="109"/>
      <c r="L5" s="109"/>
      <c r="M5" s="109"/>
      <c r="N5" s="109"/>
      <c r="O5" s="109"/>
      <c r="P5" s="109"/>
      <c r="Q5" s="109"/>
      <c r="R5" s="109"/>
    </row>
    <row r="6" spans="1:19" ht="27" thickBot="1">
      <c r="A6" s="4"/>
      <c r="B6" s="5" t="s">
        <v>2</v>
      </c>
      <c r="C6" s="5" t="s">
        <v>3</v>
      </c>
      <c r="D6" s="97" t="s">
        <v>4</v>
      </c>
      <c r="E6" s="97" t="s">
        <v>5</v>
      </c>
      <c r="F6" s="99" t="s">
        <v>394</v>
      </c>
      <c r="G6" s="99" t="s">
        <v>393</v>
      </c>
      <c r="H6" s="99" t="s">
        <v>392</v>
      </c>
      <c r="I6" s="99" t="s">
        <v>406</v>
      </c>
      <c r="J6" s="97"/>
      <c r="K6" s="97"/>
      <c r="L6" s="97"/>
      <c r="M6" s="97"/>
      <c r="N6" s="97"/>
      <c r="O6" s="97"/>
      <c r="P6" s="97"/>
      <c r="Q6" s="97"/>
      <c r="R6" s="98" t="s">
        <v>8</v>
      </c>
    </row>
    <row r="7" spans="1:19">
      <c r="A7" s="95"/>
      <c r="B7" s="96">
        <v>111003</v>
      </c>
      <c r="C7" s="96" t="s">
        <v>9</v>
      </c>
      <c r="D7" s="6">
        <v>2426570</v>
      </c>
      <c r="E7" s="6"/>
      <c r="F7" s="6">
        <v>280620</v>
      </c>
      <c r="G7" s="6"/>
      <c r="H7" s="6"/>
      <c r="I7" s="6"/>
      <c r="J7" s="6"/>
      <c r="K7" s="6"/>
      <c r="L7" s="6"/>
      <c r="M7" s="6"/>
      <c r="N7" s="6"/>
      <c r="O7" s="6"/>
      <c r="P7" s="6"/>
      <c r="Q7" s="6"/>
      <c r="R7" s="6">
        <f t="shared" ref="R7:R14" si="0">SUM(D7:Q7)</f>
        <v>2707190</v>
      </c>
    </row>
    <row r="8" spans="1:19">
      <c r="A8" s="7"/>
      <c r="B8" s="7">
        <v>121001</v>
      </c>
      <c r="C8" s="7" t="s">
        <v>10</v>
      </c>
      <c r="D8" s="8">
        <v>14927</v>
      </c>
      <c r="E8" s="8"/>
      <c r="F8" s="8"/>
      <c r="G8" s="8"/>
      <c r="H8" s="8"/>
      <c r="I8" s="8"/>
      <c r="J8" s="8"/>
      <c r="K8" s="8"/>
      <c r="L8" s="8"/>
      <c r="M8" s="8"/>
      <c r="N8" s="8"/>
      <c r="O8" s="8"/>
      <c r="P8" s="8"/>
      <c r="Q8" s="8"/>
      <c r="R8" s="8">
        <f t="shared" si="0"/>
        <v>14927</v>
      </c>
    </row>
    <row r="9" spans="1:19">
      <c r="A9" s="7"/>
      <c r="B9" s="7">
        <v>121002</v>
      </c>
      <c r="C9" s="7" t="s">
        <v>11</v>
      </c>
      <c r="D9" s="8">
        <v>13081</v>
      </c>
      <c r="E9" s="8"/>
      <c r="F9" s="8"/>
      <c r="G9" s="8"/>
      <c r="H9" s="8"/>
      <c r="I9" s="8"/>
      <c r="J9" s="8"/>
      <c r="K9" s="8"/>
      <c r="L9" s="8"/>
      <c r="M9" s="8"/>
      <c r="N9" s="8"/>
      <c r="O9" s="8"/>
      <c r="P9" s="8"/>
      <c r="Q9" s="8"/>
      <c r="R9" s="8">
        <f t="shared" si="0"/>
        <v>13081</v>
      </c>
    </row>
    <row r="10" spans="1:19">
      <c r="A10" s="7"/>
      <c r="B10" s="7">
        <v>121003</v>
      </c>
      <c r="C10" s="7" t="s">
        <v>12</v>
      </c>
      <c r="D10" s="8">
        <v>150</v>
      </c>
      <c r="E10" s="8"/>
      <c r="F10" s="8"/>
      <c r="G10" s="8"/>
      <c r="H10" s="8"/>
      <c r="I10" s="8"/>
      <c r="J10" s="8"/>
      <c r="K10" s="8"/>
      <c r="L10" s="8"/>
      <c r="M10" s="8"/>
      <c r="N10" s="8"/>
      <c r="O10" s="8"/>
      <c r="P10" s="8"/>
      <c r="Q10" s="8"/>
      <c r="R10" s="8">
        <f t="shared" si="0"/>
        <v>150</v>
      </c>
    </row>
    <row r="11" spans="1:19">
      <c r="A11" s="7"/>
      <c r="B11" s="7">
        <v>133001</v>
      </c>
      <c r="C11" s="7" t="s">
        <v>13</v>
      </c>
      <c r="D11" s="8">
        <v>2452</v>
      </c>
      <c r="E11" s="8"/>
      <c r="F11" s="8"/>
      <c r="G11" s="8"/>
      <c r="H11" s="8"/>
      <c r="I11" s="8"/>
      <c r="J11" s="8"/>
      <c r="K11" s="8"/>
      <c r="L11" s="8"/>
      <c r="M11" s="8"/>
      <c r="N11" s="8"/>
      <c r="O11" s="8"/>
      <c r="P11" s="8"/>
      <c r="Q11" s="8"/>
      <c r="R11" s="8">
        <f t="shared" si="0"/>
        <v>2452</v>
      </c>
    </row>
    <row r="12" spans="1:19">
      <c r="A12" s="7"/>
      <c r="B12" s="7">
        <v>133006</v>
      </c>
      <c r="C12" s="7" t="s">
        <v>14</v>
      </c>
      <c r="D12" s="8">
        <v>500</v>
      </c>
      <c r="E12" s="8"/>
      <c r="F12" s="8"/>
      <c r="G12" s="8"/>
      <c r="H12" s="8"/>
      <c r="I12" s="8"/>
      <c r="J12" s="8"/>
      <c r="K12" s="8"/>
      <c r="L12" s="8"/>
      <c r="M12" s="8"/>
      <c r="N12" s="8"/>
      <c r="O12" s="8"/>
      <c r="P12" s="8"/>
      <c r="Q12" s="8"/>
      <c r="R12" s="8">
        <f t="shared" si="0"/>
        <v>500</v>
      </c>
    </row>
    <row r="13" spans="1:19">
      <c r="A13" s="7"/>
      <c r="B13" s="7">
        <v>133012</v>
      </c>
      <c r="C13" s="7" t="s">
        <v>15</v>
      </c>
      <c r="D13" s="8">
        <v>20</v>
      </c>
      <c r="E13" s="8"/>
      <c r="F13" s="8"/>
      <c r="G13" s="8"/>
      <c r="H13" s="8"/>
      <c r="I13" s="8"/>
      <c r="J13" s="8"/>
      <c r="K13" s="8"/>
      <c r="L13" s="8"/>
      <c r="M13" s="8"/>
      <c r="N13" s="8"/>
      <c r="O13" s="8"/>
      <c r="P13" s="8"/>
      <c r="Q13" s="8"/>
      <c r="R13" s="8">
        <f t="shared" si="0"/>
        <v>20</v>
      </c>
    </row>
    <row r="14" spans="1:19">
      <c r="A14" s="7"/>
      <c r="B14" s="7">
        <v>133013</v>
      </c>
      <c r="C14" s="7" t="s">
        <v>16</v>
      </c>
      <c r="D14" s="8">
        <v>104326</v>
      </c>
      <c r="E14" s="8"/>
      <c r="F14" s="8"/>
      <c r="G14" s="8"/>
      <c r="H14" s="8"/>
      <c r="I14" s="8"/>
      <c r="J14" s="8"/>
      <c r="K14" s="8"/>
      <c r="L14" s="8"/>
      <c r="M14" s="8"/>
      <c r="N14" s="8"/>
      <c r="O14" s="8"/>
      <c r="P14" s="8"/>
      <c r="Q14" s="8"/>
      <c r="R14" s="8">
        <f t="shared" si="0"/>
        <v>104326</v>
      </c>
    </row>
    <row r="15" spans="1:19">
      <c r="A15" s="9" t="s">
        <v>17</v>
      </c>
      <c r="B15" s="10">
        <v>100</v>
      </c>
      <c r="C15" s="10" t="s">
        <v>18</v>
      </c>
      <c r="D15" s="11">
        <f>SUM(D7:D14)</f>
        <v>2562026</v>
      </c>
      <c r="E15" s="11"/>
      <c r="F15" s="11">
        <f>SUM(F7:F14)</f>
        <v>280620</v>
      </c>
      <c r="G15" s="11"/>
      <c r="H15" s="11"/>
      <c r="I15" s="11"/>
      <c r="J15" s="11"/>
      <c r="K15" s="11"/>
      <c r="L15" s="11"/>
      <c r="M15" s="11"/>
      <c r="N15" s="11"/>
      <c r="O15" s="11"/>
      <c r="P15" s="11"/>
      <c r="Q15" s="11"/>
      <c r="R15" s="11">
        <f>D15+E15+F15</f>
        <v>2842646</v>
      </c>
      <c r="S15" s="94"/>
    </row>
    <row r="16" spans="1:19">
      <c r="A16" s="12"/>
      <c r="B16" s="13">
        <v>212002</v>
      </c>
      <c r="C16" s="13" t="s">
        <v>19</v>
      </c>
      <c r="D16" s="8">
        <v>184</v>
      </c>
      <c r="E16" s="8"/>
      <c r="F16" s="8"/>
      <c r="G16" s="8"/>
      <c r="H16" s="8"/>
      <c r="I16" s="8"/>
      <c r="J16" s="8"/>
      <c r="K16" s="8"/>
      <c r="L16" s="8"/>
      <c r="M16" s="8"/>
      <c r="N16" s="8"/>
      <c r="O16" s="8"/>
      <c r="P16" s="8"/>
      <c r="Q16" s="8"/>
      <c r="R16" s="8">
        <f t="shared" ref="R16:R29" si="1">SUM(D16:Q16)</f>
        <v>184</v>
      </c>
    </row>
    <row r="17" spans="1:18">
      <c r="A17" s="14"/>
      <c r="B17" s="12">
        <v>212003</v>
      </c>
      <c r="C17" s="15" t="s">
        <v>20</v>
      </c>
      <c r="D17" s="8">
        <v>17066</v>
      </c>
      <c r="E17" s="8"/>
      <c r="F17" s="8"/>
      <c r="G17" s="8"/>
      <c r="H17" s="8"/>
      <c r="I17" s="8"/>
      <c r="J17" s="8"/>
      <c r="K17" s="8"/>
      <c r="L17" s="8"/>
      <c r="M17" s="8"/>
      <c r="N17" s="8"/>
      <c r="O17" s="8"/>
      <c r="P17" s="8"/>
      <c r="Q17" s="8"/>
      <c r="R17" s="8">
        <f t="shared" si="1"/>
        <v>17066</v>
      </c>
    </row>
    <row r="18" spans="1:18">
      <c r="A18" s="7"/>
      <c r="B18" s="7">
        <v>221004</v>
      </c>
      <c r="C18" s="7" t="s">
        <v>21</v>
      </c>
      <c r="D18" s="8">
        <v>12000</v>
      </c>
      <c r="E18" s="8"/>
      <c r="F18" s="8"/>
      <c r="G18" s="8"/>
      <c r="H18" s="8"/>
      <c r="I18" s="8"/>
      <c r="J18" s="8"/>
      <c r="K18" s="8"/>
      <c r="L18" s="8"/>
      <c r="M18" s="8"/>
      <c r="N18" s="8"/>
      <c r="O18" s="8"/>
      <c r="P18" s="8"/>
      <c r="Q18" s="8"/>
      <c r="R18" s="8">
        <f t="shared" si="1"/>
        <v>12000</v>
      </c>
    </row>
    <row r="19" spans="1:18">
      <c r="A19" s="7"/>
      <c r="B19" s="7">
        <v>222003</v>
      </c>
      <c r="C19" s="7" t="s">
        <v>22</v>
      </c>
      <c r="D19" s="8">
        <v>300</v>
      </c>
      <c r="E19" s="8"/>
      <c r="F19" s="8"/>
      <c r="G19" s="8"/>
      <c r="H19" s="8"/>
      <c r="I19" s="8"/>
      <c r="J19" s="8"/>
      <c r="K19" s="8"/>
      <c r="L19" s="8"/>
      <c r="M19" s="8"/>
      <c r="N19" s="8"/>
      <c r="O19" s="8"/>
      <c r="P19" s="8"/>
      <c r="Q19" s="8"/>
      <c r="R19" s="8">
        <f t="shared" si="1"/>
        <v>300</v>
      </c>
    </row>
    <row r="20" spans="1:18">
      <c r="A20" s="12"/>
      <c r="B20" s="13">
        <v>223</v>
      </c>
      <c r="C20" s="13" t="s">
        <v>23</v>
      </c>
      <c r="D20" s="8">
        <v>15760</v>
      </c>
      <c r="E20" s="8"/>
      <c r="F20" s="8"/>
      <c r="G20" s="8"/>
      <c r="H20" s="8"/>
      <c r="I20" s="8"/>
      <c r="J20" s="8"/>
      <c r="K20" s="8"/>
      <c r="L20" s="8"/>
      <c r="M20" s="8"/>
      <c r="N20" s="8"/>
      <c r="O20" s="8"/>
      <c r="P20" s="8"/>
      <c r="Q20" s="8"/>
      <c r="R20" s="8">
        <f t="shared" si="1"/>
        <v>15760</v>
      </c>
    </row>
    <row r="21" spans="1:18">
      <c r="A21" s="12"/>
      <c r="B21" s="13">
        <v>229005</v>
      </c>
      <c r="C21" s="13" t="s">
        <v>24</v>
      </c>
      <c r="D21" s="8">
        <v>33</v>
      </c>
      <c r="E21" s="8"/>
      <c r="F21" s="8"/>
      <c r="G21" s="8"/>
      <c r="H21" s="8"/>
      <c r="I21" s="8"/>
      <c r="J21" s="8"/>
      <c r="K21" s="8"/>
      <c r="L21" s="8"/>
      <c r="M21" s="8"/>
      <c r="N21" s="8"/>
      <c r="O21" s="8"/>
      <c r="P21" s="8"/>
      <c r="Q21" s="8"/>
      <c r="R21" s="8">
        <f t="shared" si="1"/>
        <v>33</v>
      </c>
    </row>
    <row r="22" spans="1:18">
      <c r="A22" s="12"/>
      <c r="B22" s="13">
        <v>233</v>
      </c>
      <c r="C22" s="13" t="s">
        <v>25</v>
      </c>
      <c r="D22" s="16">
        <v>0</v>
      </c>
      <c r="E22" s="16"/>
      <c r="F22" s="16"/>
      <c r="G22" s="16"/>
      <c r="H22" s="16"/>
      <c r="I22" s="16"/>
      <c r="J22" s="16"/>
      <c r="K22" s="16"/>
      <c r="L22" s="16"/>
      <c r="M22" s="16"/>
      <c r="N22" s="16"/>
      <c r="O22" s="16"/>
      <c r="P22" s="16"/>
      <c r="Q22" s="16"/>
      <c r="R22" s="16">
        <f t="shared" si="1"/>
        <v>0</v>
      </c>
    </row>
    <row r="23" spans="1:18">
      <c r="A23" s="7"/>
      <c r="B23" s="7">
        <v>239001</v>
      </c>
      <c r="C23" s="7" t="s">
        <v>26</v>
      </c>
      <c r="D23" s="16">
        <v>4000</v>
      </c>
      <c r="E23" s="16"/>
      <c r="F23" s="16"/>
      <c r="G23" s="16"/>
      <c r="H23" s="16"/>
      <c r="I23" s="16"/>
      <c r="J23" s="16"/>
      <c r="K23" s="16"/>
      <c r="L23" s="16"/>
      <c r="M23" s="16"/>
      <c r="N23" s="16"/>
      <c r="O23" s="16"/>
      <c r="P23" s="16"/>
      <c r="Q23" s="16"/>
      <c r="R23" s="16">
        <f t="shared" si="1"/>
        <v>4000</v>
      </c>
    </row>
    <row r="24" spans="1:18">
      <c r="A24" s="7"/>
      <c r="B24" s="7">
        <v>292</v>
      </c>
      <c r="C24" s="7" t="s">
        <v>27</v>
      </c>
      <c r="D24" s="8">
        <v>1970</v>
      </c>
      <c r="E24" s="8"/>
      <c r="F24" s="8"/>
      <c r="G24" s="8"/>
      <c r="H24" s="8"/>
      <c r="I24" s="8"/>
      <c r="J24" s="8"/>
      <c r="K24" s="8"/>
      <c r="L24" s="8"/>
      <c r="M24" s="8"/>
      <c r="N24" s="8"/>
      <c r="O24" s="8"/>
      <c r="P24" s="8"/>
      <c r="Q24" s="8"/>
      <c r="R24" s="8">
        <f t="shared" si="1"/>
        <v>1970</v>
      </c>
    </row>
    <row r="25" spans="1:18">
      <c r="A25" s="7"/>
      <c r="B25" s="7">
        <v>292</v>
      </c>
      <c r="C25" s="7" t="s">
        <v>28</v>
      </c>
      <c r="D25" s="8">
        <v>0</v>
      </c>
      <c r="E25" s="8"/>
      <c r="F25" s="8"/>
      <c r="G25" s="8"/>
      <c r="H25" s="8"/>
      <c r="I25" s="8"/>
      <c r="J25" s="8"/>
      <c r="K25" s="8"/>
      <c r="L25" s="8"/>
      <c r="M25" s="8"/>
      <c r="N25" s="8"/>
      <c r="O25" s="8"/>
      <c r="P25" s="8"/>
      <c r="Q25" s="8"/>
      <c r="R25" s="8">
        <f t="shared" si="1"/>
        <v>0</v>
      </c>
    </row>
    <row r="26" spans="1:18">
      <c r="A26" s="7"/>
      <c r="B26" s="7">
        <v>242</v>
      </c>
      <c r="C26" s="7" t="s">
        <v>29</v>
      </c>
      <c r="D26" s="8">
        <v>1000</v>
      </c>
      <c r="E26" s="8"/>
      <c r="F26" s="8"/>
      <c r="G26" s="8"/>
      <c r="H26" s="8"/>
      <c r="I26" s="8"/>
      <c r="J26" s="8"/>
      <c r="K26" s="8"/>
      <c r="L26" s="8"/>
      <c r="M26" s="8"/>
      <c r="N26" s="8"/>
      <c r="O26" s="8"/>
      <c r="P26" s="8"/>
      <c r="Q26" s="8"/>
      <c r="R26" s="8">
        <f t="shared" si="1"/>
        <v>1000</v>
      </c>
    </row>
    <row r="27" spans="1:18">
      <c r="A27" s="17"/>
      <c r="B27" s="17">
        <v>292</v>
      </c>
      <c r="C27" s="17" t="s">
        <v>30</v>
      </c>
      <c r="D27" s="8">
        <v>55000</v>
      </c>
      <c r="E27" s="8"/>
      <c r="F27" s="8"/>
      <c r="G27" s="8"/>
      <c r="H27" s="8"/>
      <c r="I27" s="8">
        <v>827.3</v>
      </c>
      <c r="J27" s="8"/>
      <c r="K27" s="8"/>
      <c r="L27" s="8"/>
      <c r="M27" s="8"/>
      <c r="N27" s="8"/>
      <c r="O27" s="8"/>
      <c r="P27" s="8"/>
      <c r="Q27" s="8"/>
      <c r="R27" s="8">
        <f t="shared" si="1"/>
        <v>55827.3</v>
      </c>
    </row>
    <row r="28" spans="1:18">
      <c r="A28" s="17"/>
      <c r="B28" s="17">
        <v>292</v>
      </c>
      <c r="C28" s="17" t="s">
        <v>388</v>
      </c>
      <c r="D28" s="8">
        <v>7000</v>
      </c>
      <c r="E28" s="8"/>
      <c r="F28" s="8"/>
      <c r="G28" s="8"/>
      <c r="H28" s="8"/>
      <c r="I28" s="8">
        <v>-916.95</v>
      </c>
      <c r="J28" s="8"/>
      <c r="K28" s="8"/>
      <c r="L28" s="8"/>
      <c r="M28" s="8"/>
      <c r="N28" s="8"/>
      <c r="O28" s="8"/>
      <c r="P28" s="8"/>
      <c r="Q28" s="8"/>
      <c r="R28" s="8">
        <f t="shared" si="1"/>
        <v>6083.05</v>
      </c>
    </row>
    <row r="29" spans="1:18" s="33" customFormat="1" ht="12.75">
      <c r="A29" s="17"/>
      <c r="B29" s="92">
        <v>239002</v>
      </c>
      <c r="C29" s="17" t="s">
        <v>389</v>
      </c>
      <c r="D29" s="93">
        <v>0</v>
      </c>
      <c r="E29" s="93"/>
      <c r="F29" s="93"/>
      <c r="G29" s="93"/>
      <c r="H29" s="93"/>
      <c r="I29" s="93">
        <v>4555.7299999999996</v>
      </c>
      <c r="J29" s="93"/>
      <c r="K29" s="93"/>
      <c r="L29" s="93"/>
      <c r="M29" s="93"/>
      <c r="N29" s="93"/>
      <c r="O29" s="93"/>
      <c r="P29" s="93"/>
      <c r="Q29" s="93"/>
      <c r="R29" s="93">
        <f t="shared" si="1"/>
        <v>4555.7299999999996</v>
      </c>
    </row>
    <row r="30" spans="1:18">
      <c r="A30" s="18"/>
      <c r="B30" s="18">
        <v>200</v>
      </c>
      <c r="C30" s="18" t="s">
        <v>31</v>
      </c>
      <c r="D30" s="11">
        <f>SUM(D16:D29)</f>
        <v>114313</v>
      </c>
      <c r="E30" s="11"/>
      <c r="F30" s="11"/>
      <c r="G30" s="11"/>
      <c r="H30" s="11"/>
      <c r="I30" s="11">
        <f>SUM(I16:I29)</f>
        <v>4466.08</v>
      </c>
      <c r="J30" s="11"/>
      <c r="K30" s="11"/>
      <c r="L30" s="11"/>
      <c r="M30" s="11"/>
      <c r="N30" s="11"/>
      <c r="O30" s="11"/>
      <c r="P30" s="11"/>
      <c r="Q30" s="11"/>
      <c r="R30" s="11">
        <f>SUM(D30:I30)</f>
        <v>118779.08</v>
      </c>
    </row>
    <row r="31" spans="1:18">
      <c r="A31" s="19"/>
      <c r="B31" s="12">
        <v>312012</v>
      </c>
      <c r="C31" s="12" t="s">
        <v>32</v>
      </c>
      <c r="D31" s="8">
        <v>5810</v>
      </c>
      <c r="E31" s="8"/>
      <c r="F31" s="8">
        <v>38.590000000000003</v>
      </c>
      <c r="G31" s="8"/>
      <c r="H31" s="8"/>
      <c r="I31" s="8"/>
      <c r="J31" s="8"/>
      <c r="K31" s="8"/>
      <c r="L31" s="8"/>
      <c r="M31" s="8"/>
      <c r="N31" s="8"/>
      <c r="O31" s="8"/>
      <c r="P31" s="8"/>
      <c r="Q31" s="8"/>
      <c r="R31" s="8">
        <f t="shared" ref="R31:R64" si="2">SUM(D31:Q31)</f>
        <v>5848.59</v>
      </c>
    </row>
    <row r="32" spans="1:18">
      <c r="A32" s="7"/>
      <c r="B32" s="12">
        <v>312012</v>
      </c>
      <c r="C32" s="7" t="s">
        <v>33</v>
      </c>
      <c r="D32" s="8">
        <v>226</v>
      </c>
      <c r="E32" s="8"/>
      <c r="F32" s="8">
        <v>1.62</v>
      </c>
      <c r="G32" s="8"/>
      <c r="H32" s="8"/>
      <c r="I32" s="8"/>
      <c r="J32" s="8"/>
      <c r="K32" s="8"/>
      <c r="L32" s="8"/>
      <c r="M32" s="8"/>
      <c r="N32" s="8"/>
      <c r="O32" s="8"/>
      <c r="P32" s="8"/>
      <c r="Q32" s="8"/>
      <c r="R32" s="8">
        <f t="shared" si="2"/>
        <v>227.62</v>
      </c>
    </row>
    <row r="33" spans="1:18">
      <c r="A33" s="7"/>
      <c r="B33" s="12">
        <v>312012</v>
      </c>
      <c r="C33" s="7" t="s">
        <v>34</v>
      </c>
      <c r="D33" s="8">
        <v>485</v>
      </c>
      <c r="E33" s="8"/>
      <c r="F33" s="8"/>
      <c r="G33" s="8"/>
      <c r="H33" s="8"/>
      <c r="I33" s="8"/>
      <c r="J33" s="8"/>
      <c r="K33" s="8"/>
      <c r="L33" s="8"/>
      <c r="M33" s="8"/>
      <c r="N33" s="8"/>
      <c r="O33" s="8"/>
      <c r="P33" s="8"/>
      <c r="Q33" s="8"/>
      <c r="R33" s="8">
        <f t="shared" si="2"/>
        <v>485</v>
      </c>
    </row>
    <row r="34" spans="1:18">
      <c r="A34" s="7"/>
      <c r="B34" s="12">
        <v>312012</v>
      </c>
      <c r="C34" s="7" t="s">
        <v>35</v>
      </c>
      <c r="D34" s="8">
        <v>7028</v>
      </c>
      <c r="E34" s="8"/>
      <c r="F34" s="8">
        <v>5.5</v>
      </c>
      <c r="G34" s="8"/>
      <c r="H34" s="8"/>
      <c r="I34" s="8"/>
      <c r="J34" s="8"/>
      <c r="K34" s="8"/>
      <c r="L34" s="8"/>
      <c r="M34" s="8"/>
      <c r="N34" s="8"/>
      <c r="O34" s="8"/>
      <c r="P34" s="8"/>
      <c r="Q34" s="8"/>
      <c r="R34" s="8">
        <f t="shared" si="2"/>
        <v>7033.5</v>
      </c>
    </row>
    <row r="35" spans="1:18">
      <c r="A35" s="7"/>
      <c r="B35" s="12">
        <v>312012</v>
      </c>
      <c r="C35" s="7" t="s">
        <v>36</v>
      </c>
      <c r="D35" s="8">
        <v>1727</v>
      </c>
      <c r="E35" s="8"/>
      <c r="F35" s="8">
        <v>11.77</v>
      </c>
      <c r="G35" s="8"/>
      <c r="H35" s="8"/>
      <c r="I35" s="8"/>
      <c r="J35" s="8"/>
      <c r="K35" s="8"/>
      <c r="L35" s="8"/>
      <c r="M35" s="8"/>
      <c r="N35" s="8"/>
      <c r="O35" s="8"/>
      <c r="P35" s="8"/>
      <c r="Q35" s="8"/>
      <c r="R35" s="8">
        <f t="shared" si="2"/>
        <v>1738.77</v>
      </c>
    </row>
    <row r="36" spans="1:18">
      <c r="A36" s="7"/>
      <c r="B36" s="12">
        <v>312012</v>
      </c>
      <c r="C36" s="7" t="s">
        <v>37</v>
      </c>
      <c r="D36" s="8">
        <v>1580000</v>
      </c>
      <c r="E36" s="8"/>
      <c r="F36" s="8"/>
      <c r="G36" s="8"/>
      <c r="H36" s="8">
        <v>174029</v>
      </c>
      <c r="I36" s="8"/>
      <c r="J36" s="8"/>
      <c r="K36" s="8"/>
      <c r="L36" s="8"/>
      <c r="M36" s="8"/>
      <c r="N36" s="8"/>
      <c r="O36" s="8"/>
      <c r="P36" s="8"/>
      <c r="Q36" s="8"/>
      <c r="R36" s="8">
        <f t="shared" si="2"/>
        <v>1754029</v>
      </c>
    </row>
    <row r="37" spans="1:18">
      <c r="A37" s="7"/>
      <c r="B37" s="12">
        <v>312012</v>
      </c>
      <c r="C37" s="7" t="s">
        <v>38</v>
      </c>
      <c r="D37" s="8">
        <v>0</v>
      </c>
      <c r="E37" s="8"/>
      <c r="F37" s="8"/>
      <c r="G37" s="8">
        <v>27296</v>
      </c>
      <c r="H37" s="8"/>
      <c r="I37" s="8"/>
      <c r="J37" s="8"/>
      <c r="K37" s="8"/>
      <c r="L37" s="8"/>
      <c r="M37" s="8"/>
      <c r="N37" s="8"/>
      <c r="O37" s="8"/>
      <c r="P37" s="8"/>
      <c r="Q37" s="8"/>
      <c r="R37" s="8">
        <f t="shared" si="2"/>
        <v>27296</v>
      </c>
    </row>
    <row r="38" spans="1:18">
      <c r="A38" s="7"/>
      <c r="B38" s="12">
        <v>312012</v>
      </c>
      <c r="C38" s="7" t="s">
        <v>39</v>
      </c>
      <c r="D38" s="8">
        <v>0</v>
      </c>
      <c r="E38" s="8"/>
      <c r="F38" s="8"/>
      <c r="G38" s="8">
        <v>29568</v>
      </c>
      <c r="H38" s="8"/>
      <c r="I38" s="8"/>
      <c r="J38" s="8"/>
      <c r="K38" s="8"/>
      <c r="L38" s="8"/>
      <c r="M38" s="8"/>
      <c r="N38" s="8"/>
      <c r="O38" s="8"/>
      <c r="P38" s="8"/>
      <c r="Q38" s="8"/>
      <c r="R38" s="8">
        <f t="shared" si="2"/>
        <v>29568</v>
      </c>
    </row>
    <row r="39" spans="1:18">
      <c r="A39" s="12"/>
      <c r="B39" s="12">
        <v>312012</v>
      </c>
      <c r="C39" s="12" t="s">
        <v>40</v>
      </c>
      <c r="D39" s="8">
        <v>0</v>
      </c>
      <c r="E39" s="8"/>
      <c r="F39" s="8"/>
      <c r="G39" s="8"/>
      <c r="H39" s="8"/>
      <c r="I39" s="8"/>
      <c r="J39" s="8"/>
      <c r="K39" s="8"/>
      <c r="L39" s="8"/>
      <c r="M39" s="8"/>
      <c r="N39" s="8"/>
      <c r="O39" s="8"/>
      <c r="P39" s="8"/>
      <c r="Q39" s="8"/>
      <c r="R39" s="8">
        <f t="shared" si="2"/>
        <v>0</v>
      </c>
    </row>
    <row r="40" spans="1:18">
      <c r="A40" s="7"/>
      <c r="B40" s="12">
        <v>312012</v>
      </c>
      <c r="C40" s="7" t="s">
        <v>41</v>
      </c>
      <c r="D40" s="8">
        <v>0</v>
      </c>
      <c r="E40" s="8"/>
      <c r="F40" s="8"/>
      <c r="G40" s="8">
        <v>1350</v>
      </c>
      <c r="H40" s="8"/>
      <c r="I40" s="8"/>
      <c r="J40" s="8"/>
      <c r="K40" s="8"/>
      <c r="L40" s="8"/>
      <c r="M40" s="8"/>
      <c r="N40" s="8"/>
      <c r="O40" s="8"/>
      <c r="P40" s="8"/>
      <c r="Q40" s="8"/>
      <c r="R40" s="8">
        <f t="shared" si="2"/>
        <v>1350</v>
      </c>
    </row>
    <row r="41" spans="1:18">
      <c r="A41" s="7"/>
      <c r="B41" s="12">
        <v>312012</v>
      </c>
      <c r="C41" s="7" t="s">
        <v>42</v>
      </c>
      <c r="D41" s="8">
        <v>0</v>
      </c>
      <c r="E41" s="8"/>
      <c r="F41" s="8"/>
      <c r="G41" s="8"/>
      <c r="H41" s="8"/>
      <c r="I41" s="8"/>
      <c r="J41" s="8"/>
      <c r="K41" s="8"/>
      <c r="L41" s="8"/>
      <c r="M41" s="8"/>
      <c r="N41" s="8"/>
      <c r="O41" s="8"/>
      <c r="P41" s="8"/>
      <c r="Q41" s="8"/>
      <c r="R41" s="8">
        <f t="shared" si="2"/>
        <v>0</v>
      </c>
    </row>
    <row r="42" spans="1:18">
      <c r="A42" s="7"/>
      <c r="B42" s="12">
        <v>312</v>
      </c>
      <c r="C42" s="7" t="s">
        <v>43</v>
      </c>
      <c r="D42" s="8">
        <v>0</v>
      </c>
      <c r="E42" s="8"/>
      <c r="F42" s="8"/>
      <c r="G42" s="8">
        <v>15150</v>
      </c>
      <c r="H42" s="8"/>
      <c r="I42" s="8"/>
      <c r="J42" s="8"/>
      <c r="K42" s="8"/>
      <c r="L42" s="8"/>
      <c r="M42" s="8"/>
      <c r="N42" s="8"/>
      <c r="O42" s="8"/>
      <c r="P42" s="8"/>
      <c r="Q42" s="8"/>
      <c r="R42" s="8">
        <f t="shared" si="2"/>
        <v>15150</v>
      </c>
    </row>
    <row r="43" spans="1:18">
      <c r="A43" s="7"/>
      <c r="B43" s="12">
        <v>312</v>
      </c>
      <c r="C43" s="7" t="s">
        <v>44</v>
      </c>
      <c r="D43" s="8">
        <v>0</v>
      </c>
      <c r="E43" s="8"/>
      <c r="F43" s="8"/>
      <c r="G43" s="8">
        <v>14700</v>
      </c>
      <c r="H43" s="8">
        <v>-1200</v>
      </c>
      <c r="I43" s="8"/>
      <c r="J43" s="8"/>
      <c r="K43" s="8"/>
      <c r="L43" s="8"/>
      <c r="M43" s="8"/>
      <c r="N43" s="8"/>
      <c r="O43" s="8"/>
      <c r="P43" s="8"/>
      <c r="Q43" s="8"/>
      <c r="R43" s="8">
        <f t="shared" si="2"/>
        <v>13500</v>
      </c>
    </row>
    <row r="44" spans="1:18">
      <c r="A44" s="7"/>
      <c r="B44" s="12">
        <v>312</v>
      </c>
      <c r="C44" s="7" t="s">
        <v>45</v>
      </c>
      <c r="D44" s="8">
        <v>0</v>
      </c>
      <c r="E44" s="8"/>
      <c r="F44" s="8"/>
      <c r="G44" s="8"/>
      <c r="H44" s="8"/>
      <c r="I44" s="8"/>
      <c r="J44" s="8"/>
      <c r="K44" s="8"/>
      <c r="L44" s="8"/>
      <c r="M44" s="8"/>
      <c r="N44" s="8"/>
      <c r="O44" s="8"/>
      <c r="P44" s="8"/>
      <c r="Q44" s="8"/>
      <c r="R44" s="8">
        <f t="shared" si="2"/>
        <v>0</v>
      </c>
    </row>
    <row r="45" spans="1:18">
      <c r="A45" s="7"/>
      <c r="B45" s="12">
        <v>312001</v>
      </c>
      <c r="C45" s="7" t="s">
        <v>46</v>
      </c>
      <c r="D45" s="8">
        <v>0</v>
      </c>
      <c r="E45" s="8"/>
      <c r="F45" s="8"/>
      <c r="G45" s="8"/>
      <c r="H45" s="8"/>
      <c r="I45" s="8"/>
      <c r="J45" s="8"/>
      <c r="K45" s="8"/>
      <c r="L45" s="8"/>
      <c r="M45" s="8"/>
      <c r="N45" s="8"/>
      <c r="O45" s="8"/>
      <c r="P45" s="8"/>
      <c r="Q45" s="8"/>
      <c r="R45" s="8">
        <f t="shared" si="2"/>
        <v>0</v>
      </c>
    </row>
    <row r="46" spans="1:18">
      <c r="A46" s="7"/>
      <c r="B46" s="12">
        <v>312012</v>
      </c>
      <c r="C46" s="7" t="s">
        <v>47</v>
      </c>
      <c r="D46" s="8">
        <v>0</v>
      </c>
      <c r="E46" s="8"/>
      <c r="F46" s="8"/>
      <c r="G46" s="8">
        <v>15333</v>
      </c>
      <c r="H46" s="8"/>
      <c r="I46" s="8"/>
      <c r="J46" s="8"/>
      <c r="K46" s="8"/>
      <c r="L46" s="8"/>
      <c r="M46" s="8"/>
      <c r="N46" s="8"/>
      <c r="O46" s="8"/>
      <c r="P46" s="8"/>
      <c r="Q46" s="8"/>
      <c r="R46" s="8">
        <f t="shared" si="2"/>
        <v>15333</v>
      </c>
    </row>
    <row r="47" spans="1:18">
      <c r="A47" s="7"/>
      <c r="B47" s="12">
        <v>312</v>
      </c>
      <c r="C47" s="7" t="s">
        <v>48</v>
      </c>
      <c r="D47" s="8">
        <v>0</v>
      </c>
      <c r="E47" s="8"/>
      <c r="F47" s="8"/>
      <c r="G47" s="8"/>
      <c r="H47" s="8"/>
      <c r="I47" s="8"/>
      <c r="J47" s="8"/>
      <c r="K47" s="8"/>
      <c r="L47" s="8"/>
      <c r="M47" s="8"/>
      <c r="N47" s="8"/>
      <c r="O47" s="8"/>
      <c r="P47" s="8"/>
      <c r="Q47" s="8"/>
      <c r="R47" s="8">
        <f t="shared" si="2"/>
        <v>0</v>
      </c>
    </row>
    <row r="48" spans="1:18">
      <c r="A48" s="7"/>
      <c r="B48" s="12">
        <v>312001</v>
      </c>
      <c r="C48" s="7" t="s">
        <v>49</v>
      </c>
      <c r="D48" s="8">
        <v>0</v>
      </c>
      <c r="E48" s="8"/>
      <c r="F48" s="8"/>
      <c r="G48" s="8"/>
      <c r="H48" s="8"/>
      <c r="I48" s="8">
        <v>20770</v>
      </c>
      <c r="J48" s="8"/>
      <c r="K48" s="8"/>
      <c r="L48" s="8"/>
      <c r="M48" s="8"/>
      <c r="N48" s="8"/>
      <c r="O48" s="8"/>
      <c r="P48" s="8"/>
      <c r="Q48" s="8"/>
      <c r="R48" s="8">
        <f t="shared" si="2"/>
        <v>20770</v>
      </c>
    </row>
    <row r="49" spans="1:18">
      <c r="A49" s="7"/>
      <c r="B49" s="12">
        <v>312012</v>
      </c>
      <c r="C49" s="7" t="s">
        <v>50</v>
      </c>
      <c r="D49" s="8">
        <v>29187</v>
      </c>
      <c r="E49" s="8"/>
      <c r="F49" s="8"/>
      <c r="G49" s="8"/>
      <c r="H49" s="8"/>
      <c r="I49" s="8"/>
      <c r="J49" s="8"/>
      <c r="K49" s="8"/>
      <c r="L49" s="8"/>
      <c r="M49" s="8"/>
      <c r="N49" s="8"/>
      <c r="O49" s="8"/>
      <c r="P49" s="8"/>
      <c r="Q49" s="8"/>
      <c r="R49" s="8">
        <f t="shared" si="2"/>
        <v>29187</v>
      </c>
    </row>
    <row r="50" spans="1:18">
      <c r="A50" s="7"/>
      <c r="B50" s="12">
        <v>312012</v>
      </c>
      <c r="C50" s="7" t="s">
        <v>51</v>
      </c>
      <c r="D50" s="8">
        <v>0</v>
      </c>
      <c r="E50" s="8"/>
      <c r="F50" s="8"/>
      <c r="G50" s="8"/>
      <c r="H50" s="8"/>
      <c r="I50" s="8"/>
      <c r="J50" s="8"/>
      <c r="K50" s="8"/>
      <c r="L50" s="8"/>
      <c r="M50" s="8"/>
      <c r="N50" s="8"/>
      <c r="O50" s="8"/>
      <c r="P50" s="8"/>
      <c r="Q50" s="8"/>
      <c r="R50" s="8">
        <f t="shared" si="2"/>
        <v>0</v>
      </c>
    </row>
    <row r="51" spans="1:18">
      <c r="A51" s="7"/>
      <c r="B51" s="12">
        <v>312012</v>
      </c>
      <c r="C51" s="7" t="s">
        <v>52</v>
      </c>
      <c r="D51" s="8">
        <v>0</v>
      </c>
      <c r="E51" s="8"/>
      <c r="F51" s="8"/>
      <c r="G51" s="8"/>
      <c r="H51" s="8"/>
      <c r="I51" s="8">
        <v>588.11</v>
      </c>
      <c r="J51" s="8"/>
      <c r="K51" s="8"/>
      <c r="L51" s="8"/>
      <c r="M51" s="8"/>
      <c r="N51" s="8"/>
      <c r="O51" s="8"/>
      <c r="P51" s="8"/>
      <c r="Q51" s="8"/>
      <c r="R51" s="8">
        <f t="shared" si="2"/>
        <v>588.11</v>
      </c>
    </row>
    <row r="52" spans="1:18">
      <c r="A52" s="12"/>
      <c r="B52" s="12">
        <v>312</v>
      </c>
      <c r="C52" s="12" t="s">
        <v>53</v>
      </c>
      <c r="D52" s="8">
        <v>0</v>
      </c>
      <c r="E52" s="8"/>
      <c r="F52" s="8"/>
      <c r="G52" s="8"/>
      <c r="H52" s="8"/>
      <c r="I52" s="8"/>
      <c r="J52" s="8"/>
      <c r="K52" s="8"/>
      <c r="L52" s="8"/>
      <c r="M52" s="8"/>
      <c r="N52" s="8"/>
      <c r="O52" s="8"/>
      <c r="P52" s="8"/>
      <c r="Q52" s="8"/>
      <c r="R52" s="8">
        <f t="shared" si="2"/>
        <v>0</v>
      </c>
    </row>
    <row r="53" spans="1:18">
      <c r="A53" s="7"/>
      <c r="B53" s="12">
        <v>312001</v>
      </c>
      <c r="C53" s="7" t="s">
        <v>54</v>
      </c>
      <c r="D53" s="8">
        <v>0</v>
      </c>
      <c r="E53" s="8"/>
      <c r="F53" s="8"/>
      <c r="G53" s="8"/>
      <c r="H53" s="8"/>
      <c r="I53" s="8">
        <v>3736.64</v>
      </c>
      <c r="J53" s="8"/>
      <c r="K53" s="8"/>
      <c r="L53" s="8"/>
      <c r="M53" s="8"/>
      <c r="N53" s="8"/>
      <c r="O53" s="8"/>
      <c r="P53" s="8"/>
      <c r="Q53" s="8"/>
      <c r="R53" s="8">
        <f t="shared" si="2"/>
        <v>3736.64</v>
      </c>
    </row>
    <row r="54" spans="1:18">
      <c r="A54" s="12"/>
      <c r="B54" s="12" t="s">
        <v>55</v>
      </c>
      <c r="C54" s="12" t="s">
        <v>56</v>
      </c>
      <c r="D54" s="8">
        <v>0</v>
      </c>
      <c r="E54" s="8"/>
      <c r="F54" s="8"/>
      <c r="G54" s="8"/>
      <c r="H54" s="8"/>
      <c r="I54" s="8">
        <v>4400</v>
      </c>
      <c r="J54" s="8"/>
      <c r="K54" s="8"/>
      <c r="L54" s="8"/>
      <c r="M54" s="8"/>
      <c r="N54" s="8"/>
      <c r="O54" s="8"/>
      <c r="P54" s="8"/>
      <c r="Q54" s="8"/>
      <c r="R54" s="8">
        <f t="shared" si="2"/>
        <v>4400</v>
      </c>
    </row>
    <row r="55" spans="1:18">
      <c r="A55" s="12"/>
      <c r="B55" s="12">
        <v>312007</v>
      </c>
      <c r="C55" s="12" t="s">
        <v>57</v>
      </c>
      <c r="D55" s="8">
        <v>0</v>
      </c>
      <c r="E55" s="8"/>
      <c r="F55" s="8"/>
      <c r="G55" s="8"/>
      <c r="H55" s="8"/>
      <c r="I55" s="8"/>
      <c r="J55" s="8"/>
      <c r="K55" s="8"/>
      <c r="L55" s="8"/>
      <c r="M55" s="8"/>
      <c r="N55" s="8"/>
      <c r="O55" s="8"/>
      <c r="P55" s="8"/>
      <c r="Q55" s="8"/>
      <c r="R55" s="8">
        <f t="shared" si="2"/>
        <v>0</v>
      </c>
    </row>
    <row r="56" spans="1:18">
      <c r="A56" s="12"/>
      <c r="B56" s="12">
        <v>322006</v>
      </c>
      <c r="C56" s="12" t="s">
        <v>58</v>
      </c>
      <c r="D56" s="8">
        <v>0</v>
      </c>
      <c r="E56" s="8"/>
      <c r="F56" s="8"/>
      <c r="G56" s="8"/>
      <c r="H56" s="8"/>
      <c r="I56" s="8"/>
      <c r="J56" s="8"/>
      <c r="K56" s="8"/>
      <c r="L56" s="8"/>
      <c r="M56" s="8"/>
      <c r="N56" s="8"/>
      <c r="O56" s="8"/>
      <c r="P56" s="8"/>
      <c r="Q56" s="8"/>
      <c r="R56" s="8">
        <f t="shared" si="2"/>
        <v>0</v>
      </c>
    </row>
    <row r="57" spans="1:18">
      <c r="A57" s="12"/>
      <c r="B57" s="12">
        <v>311</v>
      </c>
      <c r="C57" s="12" t="s">
        <v>59</v>
      </c>
      <c r="D57" s="8">
        <v>3000</v>
      </c>
      <c r="E57" s="8"/>
      <c r="F57" s="8"/>
      <c r="G57" s="8"/>
      <c r="H57" s="8"/>
      <c r="I57" s="8"/>
      <c r="J57" s="8"/>
      <c r="K57" s="8"/>
      <c r="L57" s="8"/>
      <c r="M57" s="8"/>
      <c r="N57" s="8"/>
      <c r="O57" s="8"/>
      <c r="P57" s="8"/>
      <c r="Q57" s="8"/>
      <c r="R57" s="8">
        <f t="shared" si="2"/>
        <v>3000</v>
      </c>
    </row>
    <row r="58" spans="1:18">
      <c r="A58" s="12"/>
      <c r="B58" s="12">
        <v>311</v>
      </c>
      <c r="C58" s="12" t="s">
        <v>60</v>
      </c>
      <c r="D58" s="8">
        <v>0</v>
      </c>
      <c r="E58" s="8"/>
      <c r="F58" s="8"/>
      <c r="G58" s="8"/>
      <c r="H58" s="8"/>
      <c r="I58" s="8"/>
      <c r="J58" s="8"/>
      <c r="K58" s="8"/>
      <c r="L58" s="8"/>
      <c r="M58" s="8"/>
      <c r="N58" s="8"/>
      <c r="O58" s="8"/>
      <c r="P58" s="8"/>
      <c r="Q58" s="8"/>
      <c r="R58" s="8">
        <f t="shared" si="2"/>
        <v>0</v>
      </c>
    </row>
    <row r="59" spans="1:18">
      <c r="A59" s="12"/>
      <c r="B59" s="12">
        <v>322</v>
      </c>
      <c r="C59" s="12" t="s">
        <v>61</v>
      </c>
      <c r="D59" s="16">
        <v>0</v>
      </c>
      <c r="E59" s="16"/>
      <c r="F59" s="16"/>
      <c r="G59" s="16"/>
      <c r="H59" s="16"/>
      <c r="I59" s="16"/>
      <c r="J59" s="16"/>
      <c r="K59" s="16"/>
      <c r="L59" s="16"/>
      <c r="M59" s="16"/>
      <c r="N59" s="16"/>
      <c r="O59" s="16"/>
      <c r="P59" s="16"/>
      <c r="Q59" s="16"/>
      <c r="R59" s="16">
        <f t="shared" si="2"/>
        <v>0</v>
      </c>
    </row>
    <row r="60" spans="1:18">
      <c r="A60" s="12"/>
      <c r="B60" s="12">
        <v>322</v>
      </c>
      <c r="C60" s="12" t="s">
        <v>62</v>
      </c>
      <c r="D60" s="16">
        <v>466402</v>
      </c>
      <c r="E60" s="16"/>
      <c r="F60" s="16"/>
      <c r="G60" s="16"/>
      <c r="H60" s="16"/>
      <c r="I60" s="16"/>
      <c r="J60" s="16"/>
      <c r="K60" s="16"/>
      <c r="L60" s="16"/>
      <c r="M60" s="16"/>
      <c r="N60" s="16"/>
      <c r="O60" s="16"/>
      <c r="P60" s="16"/>
      <c r="Q60" s="16"/>
      <c r="R60" s="16">
        <f t="shared" si="2"/>
        <v>466402</v>
      </c>
    </row>
    <row r="61" spans="1:18">
      <c r="A61" s="12"/>
      <c r="B61" s="12">
        <v>322</v>
      </c>
      <c r="C61" s="12" t="s">
        <v>63</v>
      </c>
      <c r="D61" s="16">
        <v>150355</v>
      </c>
      <c r="E61" s="16"/>
      <c r="F61" s="16"/>
      <c r="G61" s="16"/>
      <c r="H61" s="16"/>
      <c r="I61" s="16"/>
      <c r="J61" s="16"/>
      <c r="K61" s="16"/>
      <c r="L61" s="16"/>
      <c r="M61" s="16"/>
      <c r="N61" s="16"/>
      <c r="O61" s="16"/>
      <c r="P61" s="16"/>
      <c r="Q61" s="16"/>
      <c r="R61" s="16">
        <f t="shared" si="2"/>
        <v>150355</v>
      </c>
    </row>
    <row r="62" spans="1:18">
      <c r="A62" s="12"/>
      <c r="B62" s="12">
        <v>322</v>
      </c>
      <c r="C62" s="12" t="s">
        <v>64</v>
      </c>
      <c r="D62" s="16">
        <v>0</v>
      </c>
      <c r="E62" s="16"/>
      <c r="F62" s="16">
        <v>146300</v>
      </c>
      <c r="G62" s="16"/>
      <c r="H62" s="16"/>
      <c r="I62" s="16"/>
      <c r="J62" s="16"/>
      <c r="K62" s="16"/>
      <c r="L62" s="16"/>
      <c r="M62" s="16"/>
      <c r="N62" s="16"/>
      <c r="O62" s="16"/>
      <c r="P62" s="16"/>
      <c r="Q62" s="16"/>
      <c r="R62" s="16">
        <f t="shared" si="2"/>
        <v>146300</v>
      </c>
    </row>
    <row r="63" spans="1:18">
      <c r="A63" s="12"/>
      <c r="B63" s="12">
        <v>322</v>
      </c>
      <c r="C63" s="12" t="s">
        <v>65</v>
      </c>
      <c r="D63" s="8">
        <v>0</v>
      </c>
      <c r="E63" s="8"/>
      <c r="F63" s="8"/>
      <c r="G63" s="8"/>
      <c r="H63" s="8"/>
      <c r="I63" s="8"/>
      <c r="J63" s="8"/>
      <c r="K63" s="8"/>
      <c r="L63" s="8"/>
      <c r="M63" s="8"/>
      <c r="N63" s="8"/>
      <c r="O63" s="8"/>
      <c r="P63" s="8"/>
      <c r="Q63" s="8"/>
      <c r="R63" s="8">
        <f t="shared" si="2"/>
        <v>0</v>
      </c>
    </row>
    <row r="64" spans="1:18">
      <c r="A64" s="7"/>
      <c r="B64" s="12">
        <v>312001</v>
      </c>
      <c r="C64" s="7" t="s">
        <v>66</v>
      </c>
      <c r="D64" s="8">
        <v>0</v>
      </c>
      <c r="E64" s="8"/>
      <c r="F64" s="8"/>
      <c r="G64" s="8"/>
      <c r="H64" s="8"/>
      <c r="I64" s="8"/>
      <c r="J64" s="8"/>
      <c r="K64" s="8"/>
      <c r="L64" s="8"/>
      <c r="M64" s="8"/>
      <c r="N64" s="8"/>
      <c r="O64" s="8"/>
      <c r="P64" s="8"/>
      <c r="Q64" s="8"/>
      <c r="R64" s="8">
        <f t="shared" si="2"/>
        <v>0</v>
      </c>
    </row>
    <row r="65" spans="1:18">
      <c r="A65" s="18"/>
      <c r="B65" s="18">
        <v>300</v>
      </c>
      <c r="C65" s="18" t="s">
        <v>67</v>
      </c>
      <c r="D65" s="11">
        <f>SUM(D31:D64)</f>
        <v>2244220</v>
      </c>
      <c r="E65" s="11"/>
      <c r="F65" s="11">
        <f>SUM(F31:F64)</f>
        <v>146357.48000000001</v>
      </c>
      <c r="G65" s="11">
        <f>SUM(G31:G64)</f>
        <v>103397</v>
      </c>
      <c r="H65" s="11">
        <f>SUM(H31:H64)</f>
        <v>172829</v>
      </c>
      <c r="I65" s="11">
        <f>SUM(I31:I64)</f>
        <v>29494.75</v>
      </c>
      <c r="J65" s="11"/>
      <c r="K65" s="11"/>
      <c r="L65" s="11"/>
      <c r="M65" s="11"/>
      <c r="N65" s="11"/>
      <c r="O65" s="11"/>
      <c r="P65" s="11"/>
      <c r="Q65" s="11"/>
      <c r="R65" s="11">
        <f>SUM(D65:I65)</f>
        <v>2696298.23</v>
      </c>
    </row>
    <row r="66" spans="1:18">
      <c r="A66" s="20"/>
      <c r="B66" s="21"/>
      <c r="C66" s="21" t="s">
        <v>68</v>
      </c>
      <c r="D66" s="22">
        <v>30000</v>
      </c>
      <c r="E66" s="22"/>
      <c r="F66" s="22"/>
      <c r="G66" s="22"/>
      <c r="H66" s="22"/>
      <c r="I66" s="22">
        <v>8000</v>
      </c>
      <c r="J66" s="22"/>
      <c r="K66" s="22"/>
      <c r="L66" s="22"/>
      <c r="M66" s="22"/>
      <c r="N66" s="22"/>
      <c r="O66" s="22"/>
      <c r="P66" s="22"/>
      <c r="Q66" s="22"/>
      <c r="R66" s="22">
        <f t="shared" ref="R66:R80" si="3">SUM(D66:Q66)</f>
        <v>38000</v>
      </c>
    </row>
    <row r="67" spans="1:18">
      <c r="A67" s="20"/>
      <c r="B67" s="21">
        <v>513001</v>
      </c>
      <c r="C67" s="21" t="s">
        <v>69</v>
      </c>
      <c r="D67" s="22">
        <v>0</v>
      </c>
      <c r="E67" s="22"/>
      <c r="F67" s="22"/>
      <c r="G67" s="22"/>
      <c r="H67" s="22"/>
      <c r="I67" s="22"/>
      <c r="J67" s="22"/>
      <c r="K67" s="22"/>
      <c r="L67" s="22"/>
      <c r="M67" s="22"/>
      <c r="N67" s="22"/>
      <c r="O67" s="22"/>
      <c r="P67" s="22"/>
      <c r="Q67" s="22"/>
      <c r="R67" s="22">
        <f t="shared" si="3"/>
        <v>0</v>
      </c>
    </row>
    <row r="68" spans="1:18">
      <c r="A68" s="7"/>
      <c r="B68" s="7">
        <v>453</v>
      </c>
      <c r="C68" s="7" t="s">
        <v>404</v>
      </c>
      <c r="D68" s="8">
        <v>0</v>
      </c>
      <c r="E68" s="8"/>
      <c r="F68" s="8">
        <v>80280</v>
      </c>
      <c r="G68" s="8"/>
      <c r="H68" s="8"/>
      <c r="I68" s="8"/>
      <c r="J68" s="8"/>
      <c r="K68" s="8"/>
      <c r="L68" s="8"/>
      <c r="M68" s="8"/>
      <c r="N68" s="8"/>
      <c r="O68" s="8"/>
      <c r="P68" s="8"/>
      <c r="Q68" s="8"/>
      <c r="R68" s="8">
        <f t="shared" si="3"/>
        <v>80280</v>
      </c>
    </row>
    <row r="69" spans="1:18">
      <c r="A69" s="7"/>
      <c r="B69" s="7">
        <v>453</v>
      </c>
      <c r="C69" s="7" t="s">
        <v>70</v>
      </c>
      <c r="D69" s="8">
        <v>0</v>
      </c>
      <c r="E69" s="8"/>
      <c r="F69" s="8"/>
      <c r="G69" s="8"/>
      <c r="H69" s="8"/>
      <c r="I69" s="8"/>
      <c r="J69" s="8"/>
      <c r="K69" s="8"/>
      <c r="L69" s="8"/>
      <c r="M69" s="8"/>
      <c r="N69" s="8"/>
      <c r="O69" s="8"/>
      <c r="P69" s="8"/>
      <c r="Q69" s="8"/>
      <c r="R69" s="8">
        <f t="shared" si="3"/>
        <v>0</v>
      </c>
    </row>
    <row r="70" spans="1:18">
      <c r="A70" s="7"/>
      <c r="B70" s="7">
        <v>453</v>
      </c>
      <c r="C70" s="7" t="s">
        <v>71</v>
      </c>
      <c r="D70" s="8">
        <v>0</v>
      </c>
      <c r="E70" s="8"/>
      <c r="F70" s="8"/>
      <c r="G70" s="8"/>
      <c r="H70" s="8"/>
      <c r="I70" s="8"/>
      <c r="J70" s="8"/>
      <c r="K70" s="8"/>
      <c r="L70" s="8"/>
      <c r="M70" s="8"/>
      <c r="N70" s="8"/>
      <c r="O70" s="8"/>
      <c r="P70" s="8"/>
      <c r="Q70" s="8"/>
      <c r="R70" s="8">
        <f t="shared" si="3"/>
        <v>0</v>
      </c>
    </row>
    <row r="71" spans="1:18">
      <c r="A71" s="7"/>
      <c r="B71" s="7">
        <v>453</v>
      </c>
      <c r="C71" s="7" t="s">
        <v>72</v>
      </c>
      <c r="D71" s="8">
        <v>0</v>
      </c>
      <c r="E71" s="8"/>
      <c r="F71" s="8"/>
      <c r="G71" s="8"/>
      <c r="H71" s="8"/>
      <c r="I71" s="8"/>
      <c r="J71" s="8"/>
      <c r="K71" s="8"/>
      <c r="L71" s="8"/>
      <c r="M71" s="8"/>
      <c r="N71" s="8"/>
      <c r="O71" s="8"/>
      <c r="P71" s="8"/>
      <c r="Q71" s="8"/>
      <c r="R71" s="8">
        <f t="shared" si="3"/>
        <v>0</v>
      </c>
    </row>
    <row r="72" spans="1:18">
      <c r="A72" s="20"/>
      <c r="B72" s="21"/>
      <c r="C72" s="21" t="s">
        <v>73</v>
      </c>
      <c r="D72" s="22">
        <f>SUM(D68:D71)</f>
        <v>0</v>
      </c>
      <c r="E72" s="22"/>
      <c r="F72" s="22">
        <f>SUM(F68:F71)</f>
        <v>80280</v>
      </c>
      <c r="G72" s="22"/>
      <c r="H72" s="22"/>
      <c r="I72" s="22"/>
      <c r="J72" s="22"/>
      <c r="K72" s="22"/>
      <c r="L72" s="22"/>
      <c r="M72" s="22"/>
      <c r="N72" s="22"/>
      <c r="O72" s="22"/>
      <c r="P72" s="22"/>
      <c r="Q72" s="22"/>
      <c r="R72" s="22">
        <f t="shared" si="3"/>
        <v>80280</v>
      </c>
    </row>
    <row r="73" spans="1:18">
      <c r="A73" s="7"/>
      <c r="B73" s="7">
        <v>454001</v>
      </c>
      <c r="C73" s="7" t="s">
        <v>74</v>
      </c>
      <c r="D73" s="23">
        <v>0</v>
      </c>
      <c r="E73" s="23"/>
      <c r="F73" s="23"/>
      <c r="G73" s="23"/>
      <c r="H73" s="23"/>
      <c r="I73" s="23"/>
      <c r="J73" s="23"/>
      <c r="K73" s="23"/>
      <c r="L73" s="23"/>
      <c r="M73" s="23"/>
      <c r="N73" s="23"/>
      <c r="O73" s="23"/>
      <c r="P73" s="23"/>
      <c r="Q73" s="23"/>
      <c r="R73" s="23">
        <f t="shared" si="3"/>
        <v>0</v>
      </c>
    </row>
    <row r="74" spans="1:18">
      <c r="A74" s="7"/>
      <c r="B74" s="7"/>
      <c r="C74" s="7" t="s">
        <v>75</v>
      </c>
      <c r="D74" s="23">
        <v>445383</v>
      </c>
      <c r="E74" s="23"/>
      <c r="F74" s="23"/>
      <c r="G74" s="23"/>
      <c r="H74" s="23"/>
      <c r="I74" s="23"/>
      <c r="J74" s="23"/>
      <c r="K74" s="23"/>
      <c r="L74" s="23"/>
      <c r="M74" s="23"/>
      <c r="N74" s="23"/>
      <c r="O74" s="23"/>
      <c r="P74" s="23"/>
      <c r="Q74" s="23"/>
      <c r="R74" s="23">
        <f t="shared" si="3"/>
        <v>445383</v>
      </c>
    </row>
    <row r="75" spans="1:18">
      <c r="A75" s="7"/>
      <c r="B75" s="7"/>
      <c r="C75" s="7" t="s">
        <v>76</v>
      </c>
      <c r="D75" s="23">
        <v>0</v>
      </c>
      <c r="E75" s="23"/>
      <c r="F75" s="23"/>
      <c r="G75" s="23"/>
      <c r="H75" s="23"/>
      <c r="I75" s="23"/>
      <c r="J75" s="23"/>
      <c r="K75" s="23"/>
      <c r="L75" s="23"/>
      <c r="M75" s="23"/>
      <c r="N75" s="23"/>
      <c r="O75" s="23"/>
      <c r="P75" s="23"/>
      <c r="Q75" s="23"/>
      <c r="R75" s="23">
        <f t="shared" si="3"/>
        <v>0</v>
      </c>
    </row>
    <row r="76" spans="1:18">
      <c r="A76" s="7"/>
      <c r="B76" s="7"/>
      <c r="C76" s="7" t="s">
        <v>77</v>
      </c>
      <c r="D76" s="23">
        <v>4000</v>
      </c>
      <c r="E76" s="23"/>
      <c r="F76" s="23"/>
      <c r="G76" s="23"/>
      <c r="H76" s="23"/>
      <c r="I76" s="23"/>
      <c r="J76" s="23"/>
      <c r="K76" s="23"/>
      <c r="L76" s="23"/>
      <c r="M76" s="23"/>
      <c r="N76" s="23"/>
      <c r="O76" s="23"/>
      <c r="P76" s="23"/>
      <c r="Q76" s="23"/>
      <c r="R76" s="23">
        <f t="shared" si="3"/>
        <v>4000</v>
      </c>
    </row>
    <row r="77" spans="1:18">
      <c r="A77" s="7"/>
      <c r="B77" s="7"/>
      <c r="C77" s="7" t="s">
        <v>78</v>
      </c>
      <c r="D77" s="23">
        <v>0</v>
      </c>
      <c r="E77" s="23"/>
      <c r="F77" s="23"/>
      <c r="G77" s="23"/>
      <c r="H77" s="23"/>
      <c r="I77" s="23"/>
      <c r="J77" s="23"/>
      <c r="K77" s="23"/>
      <c r="L77" s="23"/>
      <c r="M77" s="23"/>
      <c r="N77" s="23"/>
      <c r="O77" s="23"/>
      <c r="P77" s="23"/>
      <c r="Q77" s="23"/>
      <c r="R77" s="23">
        <f t="shared" si="3"/>
        <v>0</v>
      </c>
    </row>
    <row r="78" spans="1:18">
      <c r="A78" s="24"/>
      <c r="B78" s="24">
        <v>456002</v>
      </c>
      <c r="C78" s="24" t="s">
        <v>401</v>
      </c>
      <c r="D78" s="25">
        <v>0</v>
      </c>
      <c r="E78" s="25"/>
      <c r="F78" s="25"/>
      <c r="G78" s="25"/>
      <c r="H78" s="25"/>
      <c r="I78" s="25">
        <v>10000</v>
      </c>
      <c r="J78" s="25"/>
      <c r="K78" s="25"/>
      <c r="L78" s="25"/>
      <c r="M78" s="25"/>
      <c r="N78" s="25"/>
      <c r="O78" s="25"/>
      <c r="P78" s="25"/>
      <c r="Q78" s="25"/>
      <c r="R78" s="25">
        <f t="shared" si="3"/>
        <v>10000</v>
      </c>
    </row>
    <row r="79" spans="1:18" ht="16.5" thickBot="1">
      <c r="A79" s="26"/>
      <c r="B79" s="27"/>
      <c r="C79" s="28" t="s">
        <v>79</v>
      </c>
      <c r="D79" s="29">
        <f>SUM(D73:D78)</f>
        <v>449383</v>
      </c>
      <c r="E79" s="29"/>
      <c r="F79" s="29"/>
      <c r="G79" s="29"/>
      <c r="H79" s="29"/>
      <c r="I79" s="29">
        <f>SUM(I73:I78)</f>
        <v>10000</v>
      </c>
      <c r="J79" s="29"/>
      <c r="K79" s="29"/>
      <c r="L79" s="29"/>
      <c r="M79" s="29"/>
      <c r="N79" s="29"/>
      <c r="O79" s="29"/>
      <c r="P79" s="29"/>
      <c r="Q79" s="29"/>
      <c r="R79" s="29">
        <f t="shared" si="3"/>
        <v>459383</v>
      </c>
    </row>
    <row r="80" spans="1:18" ht="16.5" thickBot="1">
      <c r="A80" s="110" t="s">
        <v>80</v>
      </c>
      <c r="B80" s="111"/>
      <c r="C80" s="111"/>
      <c r="D80" s="30">
        <f>D15+D30+D65+D66+D67+D72+D79</f>
        <v>5399942</v>
      </c>
      <c r="E80" s="30">
        <f>E15+E30+E65+E66+E67+E72+E79</f>
        <v>0</v>
      </c>
      <c r="F80" s="30">
        <f>F15+F30+F65+F72+F79</f>
        <v>507257.48</v>
      </c>
      <c r="G80" s="30">
        <f>G15+G30+G65+G66+G67+G72</f>
        <v>103397</v>
      </c>
      <c r="H80" s="30">
        <f>SUM(H15+H30+H65+H66+H67+H72+H79)</f>
        <v>172829</v>
      </c>
      <c r="I80" s="30">
        <f>SUM(I15+I30+I65+I66+I67+I72+I79)</f>
        <v>51960.83</v>
      </c>
      <c r="J80" s="30"/>
      <c r="K80" s="30"/>
      <c r="L80" s="30"/>
      <c r="M80" s="30"/>
      <c r="N80" s="30"/>
      <c r="O80" s="30"/>
      <c r="P80" s="30"/>
      <c r="Q80" s="30"/>
      <c r="R80" s="31">
        <f t="shared" si="3"/>
        <v>6235386.3100000005</v>
      </c>
    </row>
    <row r="81" spans="1:18">
      <c r="A81" s="32"/>
      <c r="B81" s="32"/>
      <c r="C81" s="32"/>
      <c r="D81" s="32"/>
      <c r="E81" s="32"/>
      <c r="F81" s="32"/>
      <c r="G81" s="32"/>
      <c r="H81" s="32"/>
      <c r="I81" s="32"/>
      <c r="J81" s="32"/>
      <c r="K81" s="32"/>
      <c r="L81" s="32"/>
      <c r="M81" s="32"/>
      <c r="N81" s="32"/>
      <c r="O81" s="32"/>
      <c r="P81" s="32"/>
      <c r="Q81" s="32"/>
      <c r="R81" s="32"/>
    </row>
    <row r="82" spans="1:18">
      <c r="A82" s="33"/>
      <c r="B82" s="33"/>
      <c r="C82" s="33"/>
      <c r="D82" s="33"/>
      <c r="E82" s="33"/>
      <c r="F82" s="33"/>
      <c r="G82" s="33"/>
      <c r="H82" s="33"/>
      <c r="I82" s="33"/>
      <c r="J82" s="33"/>
      <c r="K82" s="33"/>
      <c r="L82" s="33"/>
      <c r="M82" s="33"/>
      <c r="N82" s="33"/>
      <c r="O82" s="33"/>
      <c r="P82" s="33"/>
      <c r="Q82" s="33"/>
      <c r="R82" s="33"/>
    </row>
    <row r="83" spans="1:18">
      <c r="A83" s="3" t="s">
        <v>81</v>
      </c>
      <c r="B83" s="1"/>
      <c r="C83" s="2"/>
      <c r="D83" s="109"/>
      <c r="E83" s="109"/>
      <c r="F83" s="109"/>
      <c r="G83" s="109"/>
      <c r="H83" s="109"/>
      <c r="I83" s="109"/>
      <c r="J83" s="109"/>
      <c r="K83" s="109"/>
      <c r="L83" s="109"/>
      <c r="M83" s="109"/>
      <c r="N83" s="109"/>
      <c r="O83" s="109"/>
      <c r="P83" s="109"/>
      <c r="Q83" s="109"/>
      <c r="R83" s="109"/>
    </row>
    <row r="84" spans="1:18">
      <c r="A84" s="34" t="s">
        <v>82</v>
      </c>
      <c r="B84" s="34" t="s">
        <v>83</v>
      </c>
      <c r="C84" s="34" t="s">
        <v>3</v>
      </c>
      <c r="D84" s="35" t="s">
        <v>4</v>
      </c>
      <c r="E84" s="35" t="s">
        <v>5</v>
      </c>
      <c r="F84" s="35" t="s">
        <v>6</v>
      </c>
      <c r="G84" s="35" t="s">
        <v>7</v>
      </c>
      <c r="H84" s="35" t="s">
        <v>385</v>
      </c>
      <c r="I84" s="35" t="s">
        <v>391</v>
      </c>
      <c r="J84" s="35"/>
      <c r="K84" s="35"/>
      <c r="L84" s="35"/>
      <c r="M84" s="35"/>
      <c r="N84" s="35"/>
      <c r="O84" s="35"/>
      <c r="P84" s="35"/>
      <c r="Q84" s="35"/>
      <c r="R84" s="35" t="s">
        <v>8</v>
      </c>
    </row>
    <row r="85" spans="1:18">
      <c r="A85" s="36" t="s">
        <v>84</v>
      </c>
      <c r="B85" s="7">
        <v>640</v>
      </c>
      <c r="C85" s="7" t="s">
        <v>85</v>
      </c>
      <c r="D85" s="8">
        <v>1850</v>
      </c>
      <c r="E85" s="8"/>
      <c r="F85" s="8"/>
      <c r="G85" s="8"/>
      <c r="H85" s="8"/>
      <c r="I85" s="8"/>
      <c r="J85" s="8"/>
      <c r="K85" s="8"/>
      <c r="L85" s="8"/>
      <c r="M85" s="8"/>
      <c r="N85" s="8"/>
      <c r="O85" s="8"/>
      <c r="P85" s="8"/>
      <c r="Q85" s="8"/>
      <c r="R85" s="8">
        <f t="shared" ref="R85:R92" si="4">SUM(D85:Q85)</f>
        <v>1850</v>
      </c>
    </row>
    <row r="86" spans="1:18">
      <c r="A86" s="36" t="s">
        <v>86</v>
      </c>
      <c r="B86" s="7">
        <v>630</v>
      </c>
      <c r="C86" s="7" t="s">
        <v>87</v>
      </c>
      <c r="D86" s="8">
        <v>3060</v>
      </c>
      <c r="E86" s="8"/>
      <c r="F86" s="8">
        <v>200</v>
      </c>
      <c r="G86" s="8"/>
      <c r="H86" s="8"/>
      <c r="I86" s="8"/>
      <c r="J86" s="8"/>
      <c r="K86" s="8"/>
      <c r="L86" s="8"/>
      <c r="M86" s="8"/>
      <c r="N86" s="8"/>
      <c r="O86" s="8"/>
      <c r="P86" s="8"/>
      <c r="Q86" s="8"/>
      <c r="R86" s="8">
        <f t="shared" si="4"/>
        <v>3260</v>
      </c>
    </row>
    <row r="87" spans="1:18">
      <c r="A87" s="112" t="s">
        <v>88</v>
      </c>
      <c r="B87" s="113"/>
      <c r="C87" s="21" t="s">
        <v>89</v>
      </c>
      <c r="D87" s="22">
        <f>SUM(D85:D86)</f>
        <v>4910</v>
      </c>
      <c r="E87" s="22"/>
      <c r="F87" s="22">
        <f>SUM(F85:F86)</f>
        <v>200</v>
      </c>
      <c r="G87" s="22"/>
      <c r="H87" s="22"/>
      <c r="I87" s="22"/>
      <c r="J87" s="22"/>
      <c r="K87" s="22"/>
      <c r="L87" s="22"/>
      <c r="M87" s="22"/>
      <c r="N87" s="22"/>
      <c r="O87" s="22"/>
      <c r="P87" s="22"/>
      <c r="Q87" s="22"/>
      <c r="R87" s="22">
        <f t="shared" si="4"/>
        <v>5110</v>
      </c>
    </row>
    <row r="88" spans="1:18">
      <c r="A88" s="36" t="s">
        <v>90</v>
      </c>
      <c r="B88" s="7" t="s">
        <v>91</v>
      </c>
      <c r="C88" s="7" t="s">
        <v>92</v>
      </c>
      <c r="D88" s="8">
        <v>5100</v>
      </c>
      <c r="E88" s="8"/>
      <c r="F88" s="8"/>
      <c r="G88" s="8"/>
      <c r="H88" s="8"/>
      <c r="I88" s="8"/>
      <c r="J88" s="8"/>
      <c r="K88" s="8"/>
      <c r="L88" s="8"/>
      <c r="M88" s="8"/>
      <c r="N88" s="8"/>
      <c r="O88" s="8"/>
      <c r="P88" s="8"/>
      <c r="Q88" s="8"/>
      <c r="R88" s="8">
        <f t="shared" si="4"/>
        <v>5100</v>
      </c>
    </row>
    <row r="89" spans="1:18">
      <c r="A89" s="36" t="s">
        <v>90</v>
      </c>
      <c r="B89" s="7">
        <v>610</v>
      </c>
      <c r="C89" s="7" t="s">
        <v>93</v>
      </c>
      <c r="D89" s="8">
        <v>0</v>
      </c>
      <c r="E89" s="8"/>
      <c r="F89" s="8"/>
      <c r="G89" s="8"/>
      <c r="H89" s="8"/>
      <c r="I89" s="8"/>
      <c r="J89" s="8"/>
      <c r="K89" s="8"/>
      <c r="L89" s="8"/>
      <c r="M89" s="8"/>
      <c r="N89" s="8"/>
      <c r="O89" s="8"/>
      <c r="P89" s="8"/>
      <c r="Q89" s="8"/>
      <c r="R89" s="8">
        <f t="shared" si="4"/>
        <v>0</v>
      </c>
    </row>
    <row r="90" spans="1:18">
      <c r="A90" s="36" t="s">
        <v>90</v>
      </c>
      <c r="B90" s="7">
        <v>620</v>
      </c>
      <c r="C90" s="7" t="s">
        <v>94</v>
      </c>
      <c r="D90" s="8">
        <v>0</v>
      </c>
      <c r="E90" s="8"/>
      <c r="F90" s="8"/>
      <c r="G90" s="8"/>
      <c r="H90" s="8"/>
      <c r="I90" s="8"/>
      <c r="J90" s="8"/>
      <c r="K90" s="8"/>
      <c r="L90" s="8"/>
      <c r="M90" s="8"/>
      <c r="N90" s="8"/>
      <c r="O90" s="8"/>
      <c r="P90" s="8"/>
      <c r="Q90" s="8"/>
      <c r="R90" s="8">
        <f t="shared" si="4"/>
        <v>0</v>
      </c>
    </row>
    <row r="91" spans="1:18">
      <c r="A91" s="36" t="s">
        <v>90</v>
      </c>
      <c r="B91" s="7">
        <v>630</v>
      </c>
      <c r="C91" s="7" t="s">
        <v>95</v>
      </c>
      <c r="D91" s="8">
        <v>2800</v>
      </c>
      <c r="E91" s="8"/>
      <c r="F91" s="8"/>
      <c r="G91" s="8"/>
      <c r="H91" s="8"/>
      <c r="I91" s="8"/>
      <c r="J91" s="8"/>
      <c r="K91" s="8"/>
      <c r="L91" s="8"/>
      <c r="M91" s="8"/>
      <c r="N91" s="8"/>
      <c r="O91" s="8"/>
      <c r="P91" s="8"/>
      <c r="Q91" s="8"/>
      <c r="R91" s="8">
        <f t="shared" si="4"/>
        <v>2800</v>
      </c>
    </row>
    <row r="92" spans="1:18">
      <c r="A92" s="36" t="s">
        <v>90</v>
      </c>
      <c r="B92" s="7">
        <v>630</v>
      </c>
      <c r="C92" s="7" t="s">
        <v>96</v>
      </c>
      <c r="D92" s="8">
        <v>500</v>
      </c>
      <c r="E92" s="8"/>
      <c r="F92" s="8"/>
      <c r="G92" s="8"/>
      <c r="H92" s="8"/>
      <c r="I92" s="8"/>
      <c r="J92" s="8"/>
      <c r="K92" s="8"/>
      <c r="L92" s="8"/>
      <c r="M92" s="8"/>
      <c r="N92" s="8"/>
      <c r="O92" s="8"/>
      <c r="P92" s="8"/>
      <c r="Q92" s="8"/>
      <c r="R92" s="8">
        <f t="shared" si="4"/>
        <v>500</v>
      </c>
    </row>
    <row r="93" spans="1:18">
      <c r="A93" s="115" t="s">
        <v>97</v>
      </c>
      <c r="B93" s="116"/>
      <c r="C93" s="37" t="s">
        <v>98</v>
      </c>
      <c r="D93" s="38">
        <f>SUM(D88:D92)</f>
        <v>8400</v>
      </c>
      <c r="E93" s="38"/>
      <c r="F93" s="38"/>
      <c r="G93" s="38"/>
      <c r="H93" s="38"/>
      <c r="I93" s="38"/>
      <c r="J93" s="38"/>
      <c r="K93" s="38"/>
      <c r="L93" s="38"/>
      <c r="M93" s="38"/>
      <c r="N93" s="38"/>
      <c r="O93" s="38"/>
      <c r="P93" s="38"/>
      <c r="Q93" s="38"/>
      <c r="R93" s="38">
        <f>SUM(D93:I93)</f>
        <v>8400</v>
      </c>
    </row>
    <row r="94" spans="1:18">
      <c r="A94" s="36" t="s">
        <v>99</v>
      </c>
      <c r="B94" s="7">
        <v>620</v>
      </c>
      <c r="C94" s="7" t="s">
        <v>100</v>
      </c>
      <c r="D94" s="8">
        <v>205</v>
      </c>
      <c r="E94" s="8"/>
      <c r="F94" s="8"/>
      <c r="G94" s="8"/>
      <c r="H94" s="8"/>
      <c r="I94" s="8"/>
      <c r="J94" s="8"/>
      <c r="K94" s="8"/>
      <c r="L94" s="8"/>
      <c r="M94" s="8"/>
      <c r="N94" s="8"/>
      <c r="O94" s="8"/>
      <c r="P94" s="8"/>
      <c r="Q94" s="8"/>
      <c r="R94" s="8">
        <f>SUM(D94:Q94)</f>
        <v>205</v>
      </c>
    </row>
    <row r="95" spans="1:18">
      <c r="A95" s="36" t="s">
        <v>99</v>
      </c>
      <c r="B95" s="7">
        <v>633006</v>
      </c>
      <c r="C95" s="7" t="s">
        <v>101</v>
      </c>
      <c r="D95" s="8">
        <v>30</v>
      </c>
      <c r="E95" s="8"/>
      <c r="F95" s="8"/>
      <c r="G95" s="8"/>
      <c r="H95" s="8"/>
      <c r="I95" s="8"/>
      <c r="J95" s="8"/>
      <c r="K95" s="8"/>
      <c r="L95" s="8"/>
      <c r="M95" s="8"/>
      <c r="N95" s="8"/>
      <c r="O95" s="8"/>
      <c r="P95" s="8"/>
      <c r="Q95" s="8"/>
      <c r="R95" s="8">
        <f>SUM(D95:Q95)</f>
        <v>30</v>
      </c>
    </row>
    <row r="96" spans="1:18">
      <c r="A96" s="36" t="s">
        <v>99</v>
      </c>
      <c r="B96" s="7">
        <v>637027</v>
      </c>
      <c r="C96" s="7" t="s">
        <v>102</v>
      </c>
      <c r="D96" s="8">
        <v>625</v>
      </c>
      <c r="E96" s="8"/>
      <c r="F96" s="8"/>
      <c r="G96" s="8"/>
      <c r="H96" s="8"/>
      <c r="I96" s="8"/>
      <c r="J96" s="8"/>
      <c r="K96" s="8"/>
      <c r="L96" s="8"/>
      <c r="M96" s="8"/>
      <c r="N96" s="8"/>
      <c r="O96" s="8"/>
      <c r="P96" s="8"/>
      <c r="Q96" s="8"/>
      <c r="R96" s="8">
        <f>SUM(D96:Q96)</f>
        <v>625</v>
      </c>
    </row>
    <row r="97" spans="1:18">
      <c r="A97" s="106" t="s">
        <v>103</v>
      </c>
      <c r="B97" s="107"/>
      <c r="C97" s="37" t="s">
        <v>104</v>
      </c>
      <c r="D97" s="38">
        <f>SUM(D94:D96)</f>
        <v>860</v>
      </c>
      <c r="E97" s="38"/>
      <c r="F97" s="38"/>
      <c r="G97" s="38"/>
      <c r="H97" s="38"/>
      <c r="I97" s="38"/>
      <c r="J97" s="38"/>
      <c r="K97" s="38"/>
      <c r="L97" s="38"/>
      <c r="M97" s="38"/>
      <c r="N97" s="38"/>
      <c r="O97" s="38"/>
      <c r="P97" s="38"/>
      <c r="Q97" s="38"/>
      <c r="R97" s="38">
        <f>SUM(D97:I97)</f>
        <v>860</v>
      </c>
    </row>
    <row r="98" spans="1:18">
      <c r="A98" s="39" t="s">
        <v>99</v>
      </c>
      <c r="B98" s="7">
        <v>633009</v>
      </c>
      <c r="C98" s="7" t="s">
        <v>105</v>
      </c>
      <c r="D98" s="8">
        <v>1000</v>
      </c>
      <c r="E98" s="8"/>
      <c r="F98" s="8"/>
      <c r="G98" s="8"/>
      <c r="H98" s="8"/>
      <c r="I98" s="8"/>
      <c r="J98" s="8"/>
      <c r="K98" s="8"/>
      <c r="L98" s="8"/>
      <c r="M98" s="8"/>
      <c r="N98" s="8"/>
      <c r="O98" s="8"/>
      <c r="P98" s="8"/>
      <c r="Q98" s="8"/>
      <c r="R98" s="8">
        <f>SUM(D98:Q98)</f>
        <v>1000</v>
      </c>
    </row>
    <row r="99" spans="1:18">
      <c r="A99" s="39" t="s">
        <v>99</v>
      </c>
      <c r="B99" s="7">
        <v>633009</v>
      </c>
      <c r="C99" s="7" t="s">
        <v>106</v>
      </c>
      <c r="D99" s="8">
        <v>0</v>
      </c>
      <c r="E99" s="8"/>
      <c r="F99" s="8"/>
      <c r="G99" s="8"/>
      <c r="H99" s="8"/>
      <c r="I99" s="8"/>
      <c r="J99" s="8"/>
      <c r="K99" s="8"/>
      <c r="L99" s="8"/>
      <c r="M99" s="8"/>
      <c r="N99" s="8"/>
      <c r="O99" s="8"/>
      <c r="P99" s="8"/>
      <c r="Q99" s="8"/>
      <c r="R99" s="8">
        <f>SUM(D99:Q99)</f>
        <v>0</v>
      </c>
    </row>
    <row r="100" spans="1:18">
      <c r="A100" s="39" t="s">
        <v>99</v>
      </c>
      <c r="B100" s="7">
        <v>633016</v>
      </c>
      <c r="C100" s="7" t="s">
        <v>107</v>
      </c>
      <c r="D100" s="8">
        <v>150</v>
      </c>
      <c r="E100" s="8"/>
      <c r="F100" s="8"/>
      <c r="G100" s="8"/>
      <c r="H100" s="8"/>
      <c r="I100" s="8"/>
      <c r="J100" s="8"/>
      <c r="K100" s="8"/>
      <c r="L100" s="8"/>
      <c r="M100" s="8"/>
      <c r="N100" s="8"/>
      <c r="O100" s="8"/>
      <c r="P100" s="8"/>
      <c r="Q100" s="8"/>
      <c r="R100" s="8">
        <f>SUM(D100:Q100)</f>
        <v>150</v>
      </c>
    </row>
    <row r="101" spans="1:18">
      <c r="A101" s="39" t="s">
        <v>99</v>
      </c>
      <c r="B101" s="7">
        <v>633</v>
      </c>
      <c r="C101" s="7" t="s">
        <v>108</v>
      </c>
      <c r="D101" s="8">
        <v>0</v>
      </c>
      <c r="E101" s="8"/>
      <c r="F101" s="8"/>
      <c r="G101" s="8"/>
      <c r="H101" s="8"/>
      <c r="I101" s="8"/>
      <c r="J101" s="8"/>
      <c r="K101" s="8"/>
      <c r="L101" s="8"/>
      <c r="M101" s="8"/>
      <c r="N101" s="8"/>
      <c r="O101" s="8"/>
      <c r="P101" s="8"/>
      <c r="Q101" s="8"/>
      <c r="R101" s="8">
        <f>SUM(D101:Q101)</f>
        <v>0</v>
      </c>
    </row>
    <row r="102" spans="1:18">
      <c r="A102" s="36" t="s">
        <v>99</v>
      </c>
      <c r="B102" s="17">
        <v>635</v>
      </c>
      <c r="C102" s="17" t="s">
        <v>109</v>
      </c>
      <c r="D102" s="8">
        <v>0</v>
      </c>
      <c r="E102" s="8"/>
      <c r="F102" s="8"/>
      <c r="G102" s="8"/>
      <c r="H102" s="8"/>
      <c r="I102" s="8"/>
      <c r="J102" s="8"/>
      <c r="K102" s="8"/>
      <c r="L102" s="8"/>
      <c r="M102" s="8"/>
      <c r="N102" s="8"/>
      <c r="O102" s="8"/>
      <c r="P102" s="8"/>
      <c r="Q102" s="8"/>
      <c r="R102" s="8">
        <f>SUM(D102:Q102)</f>
        <v>0</v>
      </c>
    </row>
    <row r="103" spans="1:18">
      <c r="A103" s="106" t="s">
        <v>110</v>
      </c>
      <c r="B103" s="107"/>
      <c r="C103" s="37" t="s">
        <v>111</v>
      </c>
      <c r="D103" s="38">
        <f>SUM(D98:D102)</f>
        <v>1150</v>
      </c>
      <c r="E103" s="38"/>
      <c r="F103" s="38"/>
      <c r="G103" s="38"/>
      <c r="H103" s="38"/>
      <c r="I103" s="38"/>
      <c r="J103" s="38"/>
      <c r="K103" s="38"/>
      <c r="L103" s="38"/>
      <c r="M103" s="38"/>
      <c r="N103" s="38"/>
      <c r="O103" s="38"/>
      <c r="P103" s="38"/>
      <c r="Q103" s="38"/>
      <c r="R103" s="38">
        <f>SUM(D103:I103)</f>
        <v>1150</v>
      </c>
    </row>
    <row r="104" spans="1:18">
      <c r="A104" s="117" t="s">
        <v>112</v>
      </c>
      <c r="B104" s="118"/>
      <c r="C104" s="21" t="s">
        <v>113</v>
      </c>
      <c r="D104" s="22">
        <f>D93+D97+D103</f>
        <v>10410</v>
      </c>
      <c r="E104" s="22"/>
      <c r="F104" s="22"/>
      <c r="G104" s="22"/>
      <c r="H104" s="22"/>
      <c r="I104" s="22"/>
      <c r="J104" s="22"/>
      <c r="K104" s="22"/>
      <c r="L104" s="22"/>
      <c r="M104" s="22"/>
      <c r="N104" s="22"/>
      <c r="O104" s="22"/>
      <c r="P104" s="22"/>
      <c r="Q104" s="22"/>
      <c r="R104" s="22">
        <f>SUM(D104:Q104)</f>
        <v>10410</v>
      </c>
    </row>
    <row r="105" spans="1:18">
      <c r="A105" s="36" t="s">
        <v>90</v>
      </c>
      <c r="B105" s="7">
        <v>630</v>
      </c>
      <c r="C105" s="7" t="s">
        <v>114</v>
      </c>
      <c r="D105" s="8">
        <v>20000</v>
      </c>
      <c r="E105" s="8"/>
      <c r="F105" s="8"/>
      <c r="G105" s="8"/>
      <c r="H105" s="8"/>
      <c r="I105" s="8"/>
      <c r="J105" s="8"/>
      <c r="K105" s="8"/>
      <c r="L105" s="8"/>
      <c r="M105" s="8"/>
      <c r="N105" s="8"/>
      <c r="O105" s="8"/>
      <c r="P105" s="8"/>
      <c r="Q105" s="8"/>
      <c r="R105" s="8">
        <f>SUM(D105:Q105)</f>
        <v>20000</v>
      </c>
    </row>
    <row r="106" spans="1:18">
      <c r="A106" s="36" t="s">
        <v>90</v>
      </c>
      <c r="B106" s="7">
        <v>620</v>
      </c>
      <c r="C106" s="7" t="s">
        <v>115</v>
      </c>
      <c r="D106" s="8">
        <v>6500</v>
      </c>
      <c r="E106" s="8"/>
      <c r="F106" s="8"/>
      <c r="G106" s="8"/>
      <c r="H106" s="8"/>
      <c r="I106" s="8"/>
      <c r="J106" s="8"/>
      <c r="K106" s="8"/>
      <c r="L106" s="8"/>
      <c r="M106" s="8"/>
      <c r="N106" s="8"/>
      <c r="O106" s="8"/>
      <c r="P106" s="8"/>
      <c r="Q106" s="8"/>
      <c r="R106" s="8">
        <f>SUM(D106:Q106)</f>
        <v>6500</v>
      </c>
    </row>
    <row r="107" spans="1:18">
      <c r="A107" s="36" t="s">
        <v>90</v>
      </c>
      <c r="B107" s="7" t="s">
        <v>116</v>
      </c>
      <c r="C107" s="7" t="s">
        <v>117</v>
      </c>
      <c r="D107" s="8">
        <v>0</v>
      </c>
      <c r="E107" s="8"/>
      <c r="F107" s="8"/>
      <c r="G107" s="8"/>
      <c r="H107" s="8"/>
      <c r="I107" s="8"/>
      <c r="J107" s="8"/>
      <c r="K107" s="8"/>
      <c r="L107" s="8"/>
      <c r="M107" s="8"/>
      <c r="N107" s="8"/>
      <c r="O107" s="8"/>
      <c r="P107" s="8"/>
      <c r="Q107" s="8"/>
      <c r="R107" s="8">
        <f>SUM(D107:Q107)</f>
        <v>0</v>
      </c>
    </row>
    <row r="108" spans="1:18">
      <c r="A108" s="106" t="s">
        <v>118</v>
      </c>
      <c r="B108" s="107"/>
      <c r="C108" s="37" t="s">
        <v>119</v>
      </c>
      <c r="D108" s="38">
        <f>SUM(D105:D107)</f>
        <v>26500</v>
      </c>
      <c r="E108" s="38"/>
      <c r="F108" s="38"/>
      <c r="G108" s="38"/>
      <c r="H108" s="38"/>
      <c r="I108" s="38"/>
      <c r="J108" s="38"/>
      <c r="K108" s="38"/>
      <c r="L108" s="38"/>
      <c r="M108" s="38"/>
      <c r="N108" s="38"/>
      <c r="O108" s="38"/>
      <c r="P108" s="38"/>
      <c r="Q108" s="38"/>
      <c r="R108" s="38">
        <f>SUM(D108:I108)</f>
        <v>26500</v>
      </c>
    </row>
    <row r="109" spans="1:18">
      <c r="A109" s="36" t="s">
        <v>120</v>
      </c>
      <c r="B109" s="7">
        <v>637001</v>
      </c>
      <c r="C109" s="7" t="s">
        <v>121</v>
      </c>
      <c r="D109" s="8">
        <v>650</v>
      </c>
      <c r="E109" s="8"/>
      <c r="F109" s="8"/>
      <c r="G109" s="8"/>
      <c r="H109" s="8"/>
      <c r="I109" s="8">
        <v>200</v>
      </c>
      <c r="J109" s="8"/>
      <c r="K109" s="8"/>
      <c r="L109" s="8"/>
      <c r="M109" s="8"/>
      <c r="N109" s="8"/>
      <c r="O109" s="8"/>
      <c r="P109" s="8"/>
      <c r="Q109" s="8"/>
      <c r="R109" s="8">
        <f>SUM(D109:Q109)</f>
        <v>850</v>
      </c>
    </row>
    <row r="110" spans="1:18">
      <c r="A110" s="36" t="s">
        <v>90</v>
      </c>
      <c r="B110" s="7">
        <v>631001</v>
      </c>
      <c r="C110" s="7" t="s">
        <v>122</v>
      </c>
      <c r="D110" s="8">
        <v>550</v>
      </c>
      <c r="E110" s="8"/>
      <c r="F110" s="8"/>
      <c r="G110" s="8"/>
      <c r="H110" s="8"/>
      <c r="I110" s="8"/>
      <c r="J110" s="8"/>
      <c r="K110" s="8"/>
      <c r="L110" s="8"/>
      <c r="M110" s="8"/>
      <c r="N110" s="8"/>
      <c r="O110" s="8"/>
      <c r="P110" s="8"/>
      <c r="Q110" s="8"/>
      <c r="R110" s="8">
        <f>SUM(D110:Q110)</f>
        <v>550</v>
      </c>
    </row>
    <row r="111" spans="1:18">
      <c r="A111" s="106" t="s">
        <v>123</v>
      </c>
      <c r="B111" s="107"/>
      <c r="C111" s="37" t="s">
        <v>124</v>
      </c>
      <c r="D111" s="38">
        <f>SUM(D109:D110)</f>
        <v>1200</v>
      </c>
      <c r="E111" s="38"/>
      <c r="F111" s="38"/>
      <c r="G111" s="38"/>
      <c r="H111" s="38"/>
      <c r="I111" s="38">
        <f>SUM(I109:I110)</f>
        <v>200</v>
      </c>
      <c r="J111" s="38"/>
      <c r="K111" s="38"/>
      <c r="L111" s="38"/>
      <c r="M111" s="38"/>
      <c r="N111" s="38"/>
      <c r="O111" s="38"/>
      <c r="P111" s="38"/>
      <c r="Q111" s="38"/>
      <c r="R111" s="38">
        <f>SUM(D111:I111)</f>
        <v>1400</v>
      </c>
    </row>
    <row r="112" spans="1:18">
      <c r="A112" s="117" t="s">
        <v>125</v>
      </c>
      <c r="B112" s="118"/>
      <c r="C112" s="21" t="s">
        <v>126</v>
      </c>
      <c r="D112" s="22">
        <f>D108+D111</f>
        <v>27700</v>
      </c>
      <c r="E112" s="22"/>
      <c r="F112" s="22"/>
      <c r="G112" s="22"/>
      <c r="H112" s="22"/>
      <c r="I112" s="22">
        <f>I108+I111</f>
        <v>200</v>
      </c>
      <c r="J112" s="22"/>
      <c r="K112" s="22"/>
      <c r="L112" s="22"/>
      <c r="M112" s="22"/>
      <c r="N112" s="22"/>
      <c r="O112" s="22"/>
      <c r="P112" s="22"/>
      <c r="Q112" s="22"/>
      <c r="R112" s="22">
        <f t="shared" ref="R112:R118" si="5">SUM(D112:Q112)</f>
        <v>27900</v>
      </c>
    </row>
    <row r="113" spans="1:18">
      <c r="A113" s="40" t="s">
        <v>127</v>
      </c>
      <c r="B113" s="40" t="s">
        <v>128</v>
      </c>
      <c r="C113" s="13" t="s">
        <v>129</v>
      </c>
      <c r="D113" s="8">
        <v>100</v>
      </c>
      <c r="E113" s="8"/>
      <c r="F113" s="8"/>
      <c r="G113" s="8"/>
      <c r="H113" s="8"/>
      <c r="I113" s="8"/>
      <c r="J113" s="8"/>
      <c r="K113" s="8"/>
      <c r="L113" s="8"/>
      <c r="M113" s="8"/>
      <c r="N113" s="8"/>
      <c r="O113" s="8"/>
      <c r="P113" s="8"/>
      <c r="Q113" s="8"/>
      <c r="R113" s="8">
        <f t="shared" si="5"/>
        <v>100</v>
      </c>
    </row>
    <row r="114" spans="1:18">
      <c r="A114" s="40" t="s">
        <v>127</v>
      </c>
      <c r="B114" s="40" t="s">
        <v>130</v>
      </c>
      <c r="C114" s="13" t="s">
        <v>131</v>
      </c>
      <c r="D114" s="8">
        <v>100</v>
      </c>
      <c r="E114" s="8"/>
      <c r="F114" s="8"/>
      <c r="G114" s="8"/>
      <c r="H114" s="8"/>
      <c r="I114" s="8"/>
      <c r="J114" s="8"/>
      <c r="K114" s="8"/>
      <c r="L114" s="8"/>
      <c r="M114" s="8"/>
      <c r="N114" s="8"/>
      <c r="O114" s="8"/>
      <c r="P114" s="8"/>
      <c r="Q114" s="8"/>
      <c r="R114" s="8">
        <f t="shared" si="5"/>
        <v>100</v>
      </c>
    </row>
    <row r="115" spans="1:18">
      <c r="A115" s="40" t="s">
        <v>127</v>
      </c>
      <c r="B115" s="40" t="s">
        <v>132</v>
      </c>
      <c r="C115" s="13" t="s">
        <v>133</v>
      </c>
      <c r="D115" s="8">
        <v>4789</v>
      </c>
      <c r="E115" s="8"/>
      <c r="F115" s="8"/>
      <c r="G115" s="8"/>
      <c r="H115" s="8"/>
      <c r="I115" s="8">
        <v>-93.25</v>
      </c>
      <c r="J115" s="8"/>
      <c r="K115" s="8"/>
      <c r="L115" s="8"/>
      <c r="M115" s="8"/>
      <c r="N115" s="8"/>
      <c r="O115" s="8"/>
      <c r="P115" s="8"/>
      <c r="Q115" s="8"/>
      <c r="R115" s="8">
        <f t="shared" si="5"/>
        <v>4695.75</v>
      </c>
    </row>
    <row r="116" spans="1:18">
      <c r="A116" s="40" t="s">
        <v>127</v>
      </c>
      <c r="B116" s="40" t="s">
        <v>134</v>
      </c>
      <c r="C116" s="13" t="s">
        <v>135</v>
      </c>
      <c r="D116" s="8">
        <v>1550</v>
      </c>
      <c r="E116" s="8"/>
      <c r="F116" s="8"/>
      <c r="G116" s="8"/>
      <c r="H116" s="8"/>
      <c r="I116" s="8"/>
      <c r="J116" s="8"/>
      <c r="K116" s="8"/>
      <c r="L116" s="8"/>
      <c r="M116" s="8"/>
      <c r="N116" s="8"/>
      <c r="O116" s="8"/>
      <c r="P116" s="8"/>
      <c r="Q116" s="8"/>
      <c r="R116" s="8">
        <f t="shared" si="5"/>
        <v>1550</v>
      </c>
    </row>
    <row r="117" spans="1:18">
      <c r="A117" s="40" t="s">
        <v>127</v>
      </c>
      <c r="B117" s="40" t="s">
        <v>136</v>
      </c>
      <c r="C117" s="13" t="s">
        <v>137</v>
      </c>
      <c r="D117" s="8">
        <v>411</v>
      </c>
      <c r="E117" s="8"/>
      <c r="F117" s="8"/>
      <c r="G117" s="8"/>
      <c r="H117" s="8"/>
      <c r="I117" s="8"/>
      <c r="J117" s="8"/>
      <c r="K117" s="8"/>
      <c r="L117" s="8"/>
      <c r="M117" s="8"/>
      <c r="N117" s="8"/>
      <c r="O117" s="8"/>
      <c r="P117" s="8"/>
      <c r="Q117" s="8"/>
      <c r="R117" s="8">
        <f t="shared" ref="R117" si="6">SUM(D117:Q117)</f>
        <v>411</v>
      </c>
    </row>
    <row r="118" spans="1:18">
      <c r="A118" s="40" t="s">
        <v>127</v>
      </c>
      <c r="B118" s="40" t="s">
        <v>398</v>
      </c>
      <c r="C118" s="13" t="s">
        <v>399</v>
      </c>
      <c r="D118" s="8">
        <v>0</v>
      </c>
      <c r="E118" s="8"/>
      <c r="F118" s="8"/>
      <c r="G118" s="8"/>
      <c r="H118" s="8"/>
      <c r="I118" s="8">
        <v>93.25</v>
      </c>
      <c r="J118" s="8"/>
      <c r="K118" s="8"/>
      <c r="L118" s="8"/>
      <c r="M118" s="8"/>
      <c r="N118" s="8"/>
      <c r="O118" s="8"/>
      <c r="P118" s="8"/>
      <c r="Q118" s="8"/>
      <c r="R118" s="8">
        <f t="shared" si="5"/>
        <v>93.25</v>
      </c>
    </row>
    <row r="119" spans="1:18">
      <c r="A119" s="106" t="s">
        <v>138</v>
      </c>
      <c r="B119" s="107"/>
      <c r="C119" s="37" t="s">
        <v>139</v>
      </c>
      <c r="D119" s="38">
        <f>SUM(D113:D118)</f>
        <v>6950</v>
      </c>
      <c r="E119" s="38"/>
      <c r="F119" s="38"/>
      <c r="G119" s="38"/>
      <c r="H119" s="38"/>
      <c r="I119" s="38">
        <f>SUM(I113:I118)</f>
        <v>0</v>
      </c>
      <c r="J119" s="38"/>
      <c r="K119" s="38"/>
      <c r="L119" s="38"/>
      <c r="M119" s="38"/>
      <c r="N119" s="38"/>
      <c r="O119" s="38"/>
      <c r="P119" s="38"/>
      <c r="Q119" s="38"/>
      <c r="R119" s="38">
        <f>SUM(D119:I119)</f>
        <v>6950</v>
      </c>
    </row>
    <row r="120" spans="1:18">
      <c r="A120" s="36" t="s">
        <v>140</v>
      </c>
      <c r="B120" s="41" t="s">
        <v>141</v>
      </c>
      <c r="C120" s="7" t="s">
        <v>142</v>
      </c>
      <c r="D120" s="8">
        <v>8755</v>
      </c>
      <c r="E120" s="8"/>
      <c r="F120" s="8">
        <v>17.27</v>
      </c>
      <c r="G120" s="8"/>
      <c r="H120" s="8"/>
      <c r="I120" s="8"/>
      <c r="J120" s="8"/>
      <c r="K120" s="8"/>
      <c r="L120" s="8"/>
      <c r="M120" s="8"/>
      <c r="N120" s="8"/>
      <c r="O120" s="8"/>
      <c r="P120" s="8"/>
      <c r="Q120" s="8"/>
      <c r="R120" s="8">
        <f>SUM(D120:Q120)</f>
        <v>8772.27</v>
      </c>
    </row>
    <row r="121" spans="1:18">
      <c r="A121" s="36" t="s">
        <v>90</v>
      </c>
      <c r="B121" s="41" t="s">
        <v>141</v>
      </c>
      <c r="C121" s="7" t="s">
        <v>143</v>
      </c>
      <c r="D121" s="8">
        <v>82750</v>
      </c>
      <c r="E121" s="8"/>
      <c r="F121" s="8">
        <v>40.21</v>
      </c>
      <c r="G121" s="8"/>
      <c r="H121" s="8"/>
      <c r="I121" s="8"/>
      <c r="J121" s="8"/>
      <c r="K121" s="8"/>
      <c r="L121" s="8"/>
      <c r="M121" s="8"/>
      <c r="N121" s="8"/>
      <c r="O121" s="8"/>
      <c r="P121" s="8"/>
      <c r="Q121" s="8"/>
      <c r="R121" s="8">
        <f>SUM(D121:Q121)</f>
        <v>82790.210000000006</v>
      </c>
    </row>
    <row r="122" spans="1:18">
      <c r="A122" s="42" t="s">
        <v>144</v>
      </c>
      <c r="B122" s="7" t="s">
        <v>116</v>
      </c>
      <c r="C122" s="43" t="s">
        <v>145</v>
      </c>
      <c r="D122" s="8">
        <v>0</v>
      </c>
      <c r="E122" s="8"/>
      <c r="F122" s="8"/>
      <c r="G122" s="8"/>
      <c r="H122" s="8"/>
      <c r="I122" s="8">
        <v>3736.64</v>
      </c>
      <c r="J122" s="8"/>
      <c r="K122" s="8"/>
      <c r="L122" s="8"/>
      <c r="M122" s="8"/>
      <c r="N122" s="8"/>
      <c r="O122" s="8"/>
      <c r="P122" s="8"/>
      <c r="Q122" s="8"/>
      <c r="R122" s="8">
        <f>SUM(D122:Q122)</f>
        <v>3736.64</v>
      </c>
    </row>
    <row r="123" spans="1:18">
      <c r="A123" s="117" t="s">
        <v>146</v>
      </c>
      <c r="B123" s="118"/>
      <c r="C123" s="21" t="s">
        <v>147</v>
      </c>
      <c r="D123" s="22">
        <f>D119+D120+D121+D122</f>
        <v>98455</v>
      </c>
      <c r="E123" s="22"/>
      <c r="F123" s="22">
        <f>F119+F120+F121+F122</f>
        <v>57.480000000000004</v>
      </c>
      <c r="G123" s="22"/>
      <c r="H123" s="22"/>
      <c r="I123" s="22">
        <f>SUM(I119:I122)</f>
        <v>3736.64</v>
      </c>
      <c r="J123" s="22"/>
      <c r="K123" s="22"/>
      <c r="L123" s="22"/>
      <c r="M123" s="22"/>
      <c r="N123" s="22"/>
      <c r="O123" s="22"/>
      <c r="P123" s="22"/>
      <c r="Q123" s="22"/>
      <c r="R123" s="22">
        <f>SUM(D123:I123)</f>
        <v>102249.12</v>
      </c>
    </row>
    <row r="124" spans="1:18">
      <c r="A124" s="40" t="s">
        <v>148</v>
      </c>
      <c r="B124" s="13">
        <v>633005</v>
      </c>
      <c r="C124" s="13" t="s">
        <v>149</v>
      </c>
      <c r="D124" s="8">
        <v>3000</v>
      </c>
      <c r="E124" s="8"/>
      <c r="F124" s="8"/>
      <c r="G124" s="8"/>
      <c r="H124" s="8"/>
      <c r="I124" s="8"/>
      <c r="J124" s="8"/>
      <c r="K124" s="8"/>
      <c r="L124" s="8"/>
      <c r="M124" s="8"/>
      <c r="N124" s="8"/>
      <c r="O124" s="8"/>
      <c r="P124" s="8"/>
      <c r="Q124" s="8"/>
      <c r="R124" s="8">
        <f t="shared" ref="R124:R133" si="7">SUM(D124:Q124)</f>
        <v>3000</v>
      </c>
    </row>
    <row r="125" spans="1:18">
      <c r="A125" s="44" t="s">
        <v>148</v>
      </c>
      <c r="B125" s="12">
        <v>633006</v>
      </c>
      <c r="C125" s="12" t="s">
        <v>150</v>
      </c>
      <c r="D125" s="8">
        <v>0</v>
      </c>
      <c r="E125" s="8"/>
      <c r="F125" s="8">
        <v>520</v>
      </c>
      <c r="G125" s="8"/>
      <c r="H125" s="8"/>
      <c r="I125" s="8"/>
      <c r="J125" s="8"/>
      <c r="K125" s="8"/>
      <c r="L125" s="8"/>
      <c r="M125" s="8"/>
      <c r="N125" s="8"/>
      <c r="O125" s="8"/>
      <c r="P125" s="8"/>
      <c r="Q125" s="8"/>
      <c r="R125" s="8">
        <f t="shared" si="7"/>
        <v>520</v>
      </c>
    </row>
    <row r="126" spans="1:18">
      <c r="A126" s="36" t="s">
        <v>148</v>
      </c>
      <c r="B126" s="45">
        <v>635.63400000000001</v>
      </c>
      <c r="C126" s="7" t="s">
        <v>151</v>
      </c>
      <c r="D126" s="8">
        <v>1500</v>
      </c>
      <c r="E126" s="8"/>
      <c r="F126" s="8"/>
      <c r="G126" s="8"/>
      <c r="H126" s="8"/>
      <c r="I126" s="8"/>
      <c r="J126" s="8"/>
      <c r="K126" s="8"/>
      <c r="L126" s="8"/>
      <c r="M126" s="8"/>
      <c r="N126" s="8"/>
      <c r="O126" s="8"/>
      <c r="P126" s="8"/>
      <c r="Q126" s="8"/>
      <c r="R126" s="8">
        <f t="shared" si="7"/>
        <v>1500</v>
      </c>
    </row>
    <row r="127" spans="1:18">
      <c r="A127" s="36" t="s">
        <v>148</v>
      </c>
      <c r="B127" s="7">
        <v>634001</v>
      </c>
      <c r="C127" s="7" t="s">
        <v>152</v>
      </c>
      <c r="D127" s="8">
        <v>1000</v>
      </c>
      <c r="E127" s="8"/>
      <c r="F127" s="8"/>
      <c r="G127" s="8"/>
      <c r="H127" s="8"/>
      <c r="I127" s="8"/>
      <c r="J127" s="8"/>
      <c r="K127" s="8"/>
      <c r="L127" s="8"/>
      <c r="M127" s="8"/>
      <c r="N127" s="8"/>
      <c r="O127" s="8"/>
      <c r="P127" s="8"/>
      <c r="Q127" s="8"/>
      <c r="R127" s="8">
        <f t="shared" si="7"/>
        <v>1000</v>
      </c>
    </row>
    <row r="128" spans="1:18">
      <c r="A128" s="36" t="s">
        <v>148</v>
      </c>
      <c r="B128" s="7">
        <v>634003</v>
      </c>
      <c r="C128" s="7" t="s">
        <v>153</v>
      </c>
      <c r="D128" s="8">
        <v>400</v>
      </c>
      <c r="E128" s="8"/>
      <c r="F128" s="8"/>
      <c r="G128" s="8"/>
      <c r="H128" s="8"/>
      <c r="I128" s="8"/>
      <c r="J128" s="8"/>
      <c r="K128" s="8"/>
      <c r="L128" s="8"/>
      <c r="M128" s="8"/>
      <c r="N128" s="8"/>
      <c r="O128" s="8"/>
      <c r="P128" s="8"/>
      <c r="Q128" s="8"/>
      <c r="R128" s="8">
        <f t="shared" si="7"/>
        <v>400</v>
      </c>
    </row>
    <row r="129" spans="1:18">
      <c r="A129" s="36" t="s">
        <v>148</v>
      </c>
      <c r="B129" s="7">
        <v>633010</v>
      </c>
      <c r="C129" s="7" t="s">
        <v>154</v>
      </c>
      <c r="D129" s="8">
        <v>0</v>
      </c>
      <c r="E129" s="8"/>
      <c r="F129" s="8"/>
      <c r="G129" s="8"/>
      <c r="H129" s="8"/>
      <c r="I129" s="8"/>
      <c r="J129" s="8"/>
      <c r="K129" s="8"/>
      <c r="L129" s="8"/>
      <c r="M129" s="8"/>
      <c r="N129" s="8"/>
      <c r="O129" s="8"/>
      <c r="P129" s="8"/>
      <c r="Q129" s="8"/>
      <c r="R129" s="8">
        <f t="shared" si="7"/>
        <v>0</v>
      </c>
    </row>
    <row r="130" spans="1:18">
      <c r="A130" s="36" t="s">
        <v>148</v>
      </c>
      <c r="B130" s="46">
        <v>637</v>
      </c>
      <c r="C130" s="7" t="s">
        <v>155</v>
      </c>
      <c r="D130" s="8">
        <v>300</v>
      </c>
      <c r="E130" s="8"/>
      <c r="F130" s="8"/>
      <c r="G130" s="8"/>
      <c r="H130" s="8"/>
      <c r="I130" s="8"/>
      <c r="J130" s="8"/>
      <c r="K130" s="8"/>
      <c r="L130" s="8"/>
      <c r="M130" s="8"/>
      <c r="N130" s="8"/>
      <c r="O130" s="8"/>
      <c r="P130" s="8"/>
      <c r="Q130" s="8"/>
      <c r="R130" s="8">
        <f t="shared" si="7"/>
        <v>300</v>
      </c>
    </row>
    <row r="131" spans="1:18">
      <c r="A131" s="44" t="s">
        <v>148</v>
      </c>
      <c r="B131" s="12">
        <v>637004</v>
      </c>
      <c r="C131" s="12" t="s">
        <v>156</v>
      </c>
      <c r="D131" s="8">
        <v>0</v>
      </c>
      <c r="E131" s="8"/>
      <c r="F131" s="8"/>
      <c r="G131" s="8"/>
      <c r="H131" s="8"/>
      <c r="I131" s="8"/>
      <c r="J131" s="8"/>
      <c r="K131" s="8"/>
      <c r="L131" s="8"/>
      <c r="M131" s="8"/>
      <c r="N131" s="8"/>
      <c r="O131" s="8"/>
      <c r="P131" s="8"/>
      <c r="Q131" s="8"/>
      <c r="R131" s="8">
        <f t="shared" si="7"/>
        <v>0</v>
      </c>
    </row>
    <row r="132" spans="1:18">
      <c r="A132" s="44" t="s">
        <v>148</v>
      </c>
      <c r="B132" s="12">
        <v>633</v>
      </c>
      <c r="C132" s="12" t="s">
        <v>157</v>
      </c>
      <c r="D132" s="8">
        <v>4400</v>
      </c>
      <c r="E132" s="8"/>
      <c r="F132" s="8"/>
      <c r="G132" s="8"/>
      <c r="H132" s="8"/>
      <c r="I132" s="8"/>
      <c r="J132" s="8"/>
      <c r="K132" s="8"/>
      <c r="L132" s="8"/>
      <c r="M132" s="8"/>
      <c r="N132" s="8"/>
      <c r="O132" s="8"/>
      <c r="P132" s="8"/>
      <c r="Q132" s="8"/>
      <c r="R132" s="8">
        <f t="shared" si="7"/>
        <v>4400</v>
      </c>
    </row>
    <row r="133" spans="1:18">
      <c r="A133" s="36" t="s">
        <v>148</v>
      </c>
      <c r="B133" s="7">
        <v>634</v>
      </c>
      <c r="C133" s="7" t="s">
        <v>158</v>
      </c>
      <c r="D133" s="8">
        <v>200</v>
      </c>
      <c r="E133" s="8"/>
      <c r="F133" s="8"/>
      <c r="G133" s="8"/>
      <c r="H133" s="8"/>
      <c r="I133" s="8"/>
      <c r="J133" s="8"/>
      <c r="K133" s="8"/>
      <c r="L133" s="8"/>
      <c r="M133" s="8"/>
      <c r="N133" s="8"/>
      <c r="O133" s="8"/>
      <c r="P133" s="8"/>
      <c r="Q133" s="8"/>
      <c r="R133" s="8">
        <f t="shared" si="7"/>
        <v>200</v>
      </c>
    </row>
    <row r="134" spans="1:18">
      <c r="A134" s="106" t="s">
        <v>159</v>
      </c>
      <c r="B134" s="107"/>
      <c r="C134" s="37" t="s">
        <v>160</v>
      </c>
      <c r="D134" s="38">
        <f>SUM(D124:D133)</f>
        <v>10800</v>
      </c>
      <c r="E134" s="38"/>
      <c r="F134" s="38">
        <f>SUM(F124:F133)</f>
        <v>520</v>
      </c>
      <c r="G134" s="38"/>
      <c r="H134" s="38"/>
      <c r="I134" s="38"/>
      <c r="J134" s="38"/>
      <c r="K134" s="38"/>
      <c r="L134" s="38"/>
      <c r="M134" s="38"/>
      <c r="N134" s="38"/>
      <c r="O134" s="38"/>
      <c r="P134" s="38"/>
      <c r="Q134" s="38"/>
      <c r="R134" s="38">
        <f>SUM(D134:I134)</f>
        <v>11320</v>
      </c>
    </row>
    <row r="135" spans="1:18">
      <c r="A135" s="117" t="s">
        <v>161</v>
      </c>
      <c r="B135" s="118"/>
      <c r="C135" s="21" t="s">
        <v>162</v>
      </c>
      <c r="D135" s="22">
        <f>D134</f>
        <v>10800</v>
      </c>
      <c r="E135" s="22"/>
      <c r="F135" s="22">
        <f>F134</f>
        <v>520</v>
      </c>
      <c r="G135" s="22"/>
      <c r="H135" s="22"/>
      <c r="I135" s="22"/>
      <c r="J135" s="22"/>
      <c r="K135" s="22"/>
      <c r="L135" s="22"/>
      <c r="M135" s="22"/>
      <c r="N135" s="22"/>
      <c r="O135" s="22"/>
      <c r="P135" s="22"/>
      <c r="Q135" s="22"/>
      <c r="R135" s="22">
        <f>SUM(D135:I135)</f>
        <v>11320</v>
      </c>
    </row>
    <row r="136" spans="1:18">
      <c r="A136" s="36" t="s">
        <v>127</v>
      </c>
      <c r="B136" s="7">
        <v>635004</v>
      </c>
      <c r="C136" s="7" t="s">
        <v>163</v>
      </c>
      <c r="D136" s="8">
        <v>2000</v>
      </c>
      <c r="E136" s="8"/>
      <c r="F136" s="8"/>
      <c r="G136" s="8"/>
      <c r="H136" s="8"/>
      <c r="I136" s="8"/>
      <c r="J136" s="8"/>
      <c r="K136" s="8"/>
      <c r="L136" s="8"/>
      <c r="M136" s="8"/>
      <c r="N136" s="8"/>
      <c r="O136" s="8"/>
      <c r="P136" s="8"/>
      <c r="Q136" s="8"/>
      <c r="R136" s="8">
        <f t="shared" ref="R136:R158" si="8">SUM(D136:Q136)</f>
        <v>2000</v>
      </c>
    </row>
    <row r="137" spans="1:18">
      <c r="A137" s="36" t="s">
        <v>127</v>
      </c>
      <c r="B137" s="7">
        <v>633004</v>
      </c>
      <c r="C137" s="7" t="s">
        <v>164</v>
      </c>
      <c r="D137" s="8">
        <v>0</v>
      </c>
      <c r="E137" s="8"/>
      <c r="F137" s="8">
        <v>10000</v>
      </c>
      <c r="G137" s="8"/>
      <c r="H137" s="8"/>
      <c r="I137" s="8"/>
      <c r="J137" s="8"/>
      <c r="K137" s="8"/>
      <c r="L137" s="8"/>
      <c r="M137" s="8"/>
      <c r="N137" s="8"/>
      <c r="O137" s="8"/>
      <c r="P137" s="8"/>
      <c r="Q137" s="8"/>
      <c r="R137" s="8">
        <f t="shared" si="8"/>
        <v>10000</v>
      </c>
    </row>
    <row r="138" spans="1:18">
      <c r="A138" s="36" t="s">
        <v>127</v>
      </c>
      <c r="B138" s="7">
        <v>713004</v>
      </c>
      <c r="C138" s="7" t="s">
        <v>166</v>
      </c>
      <c r="D138" s="16">
        <v>7250</v>
      </c>
      <c r="E138" s="16"/>
      <c r="F138" s="16"/>
      <c r="G138" s="16"/>
      <c r="H138" s="16"/>
      <c r="I138" s="16"/>
      <c r="J138" s="16"/>
      <c r="K138" s="16"/>
      <c r="L138" s="16"/>
      <c r="M138" s="16"/>
      <c r="N138" s="16"/>
      <c r="O138" s="16"/>
      <c r="P138" s="16"/>
      <c r="Q138" s="16"/>
      <c r="R138" s="16">
        <f t="shared" si="8"/>
        <v>7250</v>
      </c>
    </row>
    <row r="139" spans="1:18">
      <c r="A139" s="36" t="s">
        <v>127</v>
      </c>
      <c r="B139" s="7">
        <v>713004</v>
      </c>
      <c r="C139" s="7" t="s">
        <v>167</v>
      </c>
      <c r="D139" s="16">
        <v>0</v>
      </c>
      <c r="E139" s="16"/>
      <c r="F139" s="16">
        <v>146300</v>
      </c>
      <c r="G139" s="16"/>
      <c r="H139" s="16"/>
      <c r="I139" s="16"/>
      <c r="J139" s="16"/>
      <c r="K139" s="16"/>
      <c r="L139" s="16"/>
      <c r="M139" s="16"/>
      <c r="N139" s="16"/>
      <c r="O139" s="16"/>
      <c r="P139" s="16"/>
      <c r="Q139" s="16"/>
      <c r="R139" s="16">
        <f t="shared" si="8"/>
        <v>146300</v>
      </c>
    </row>
    <row r="140" spans="1:18">
      <c r="A140" s="36" t="s">
        <v>165</v>
      </c>
      <c r="B140" s="7">
        <v>641</v>
      </c>
      <c r="C140" s="7" t="s">
        <v>168</v>
      </c>
      <c r="D140" s="8">
        <v>0</v>
      </c>
      <c r="E140" s="8"/>
      <c r="F140" s="8"/>
      <c r="G140" s="8">
        <v>7000</v>
      </c>
      <c r="H140" s="8"/>
      <c r="I140" s="8">
        <v>-1204</v>
      </c>
      <c r="J140" s="8"/>
      <c r="K140" s="8"/>
      <c r="L140" s="8"/>
      <c r="M140" s="8"/>
      <c r="N140" s="8"/>
      <c r="O140" s="8"/>
      <c r="P140" s="8"/>
      <c r="Q140" s="8"/>
      <c r="R140" s="8">
        <f t="shared" si="8"/>
        <v>5796</v>
      </c>
    </row>
    <row r="141" spans="1:18">
      <c r="A141" s="47" t="s">
        <v>165</v>
      </c>
      <c r="B141" s="12">
        <v>721</v>
      </c>
      <c r="C141" s="12" t="s">
        <v>169</v>
      </c>
      <c r="D141" s="16">
        <v>165335</v>
      </c>
      <c r="E141" s="16"/>
      <c r="F141" s="16"/>
      <c r="G141" s="16"/>
      <c r="H141" s="16"/>
      <c r="I141" s="16"/>
      <c r="J141" s="16"/>
      <c r="K141" s="16"/>
      <c r="L141" s="16"/>
      <c r="M141" s="16"/>
      <c r="N141" s="16"/>
      <c r="O141" s="16"/>
      <c r="P141" s="16"/>
      <c r="Q141" s="16"/>
      <c r="R141" s="16">
        <f t="shared" si="8"/>
        <v>165335</v>
      </c>
    </row>
    <row r="142" spans="1:18">
      <c r="A142" s="47" t="s">
        <v>165</v>
      </c>
      <c r="B142" s="12">
        <v>721</v>
      </c>
      <c r="C142" s="12" t="s">
        <v>170</v>
      </c>
      <c r="D142" s="16">
        <v>0</v>
      </c>
      <c r="E142" s="16"/>
      <c r="F142" s="16"/>
      <c r="G142" s="16"/>
      <c r="H142" s="16"/>
      <c r="I142" s="16"/>
      <c r="J142" s="16"/>
      <c r="K142" s="16"/>
      <c r="L142" s="16"/>
      <c r="M142" s="16"/>
      <c r="N142" s="16"/>
      <c r="O142" s="16"/>
      <c r="P142" s="16"/>
      <c r="Q142" s="16"/>
      <c r="R142" s="16">
        <f t="shared" si="8"/>
        <v>0</v>
      </c>
    </row>
    <row r="143" spans="1:18">
      <c r="A143" s="47" t="s">
        <v>127</v>
      </c>
      <c r="B143" s="12">
        <v>636001</v>
      </c>
      <c r="C143" s="12" t="s">
        <v>171</v>
      </c>
      <c r="D143" s="8">
        <v>300</v>
      </c>
      <c r="E143" s="8"/>
      <c r="F143" s="8"/>
      <c r="G143" s="8"/>
      <c r="H143" s="8"/>
      <c r="I143" s="8"/>
      <c r="J143" s="8"/>
      <c r="K143" s="8"/>
      <c r="L143" s="8"/>
      <c r="M143" s="8"/>
      <c r="N143" s="8"/>
      <c r="O143" s="8"/>
      <c r="P143" s="8"/>
      <c r="Q143" s="8"/>
      <c r="R143" s="8">
        <f t="shared" si="8"/>
        <v>300</v>
      </c>
    </row>
    <row r="144" spans="1:18">
      <c r="A144" s="48" t="s">
        <v>165</v>
      </c>
      <c r="B144" s="49">
        <v>637005</v>
      </c>
      <c r="C144" s="49" t="s">
        <v>172</v>
      </c>
      <c r="D144" s="8">
        <v>0</v>
      </c>
      <c r="E144" s="8"/>
      <c r="F144" s="8"/>
      <c r="G144" s="8"/>
      <c r="H144" s="8"/>
      <c r="I144" s="8"/>
      <c r="J144" s="8"/>
      <c r="K144" s="8"/>
      <c r="L144" s="8"/>
      <c r="M144" s="8"/>
      <c r="N144" s="8"/>
      <c r="O144" s="8"/>
      <c r="P144" s="8"/>
      <c r="Q144" s="8"/>
      <c r="R144" s="8">
        <f t="shared" si="8"/>
        <v>0</v>
      </c>
    </row>
    <row r="145" spans="1:18">
      <c r="A145" s="48" t="s">
        <v>165</v>
      </c>
      <c r="B145" s="49">
        <v>630</v>
      </c>
      <c r="C145" s="49" t="s">
        <v>173</v>
      </c>
      <c r="D145" s="8">
        <v>0</v>
      </c>
      <c r="E145" s="8"/>
      <c r="F145" s="8"/>
      <c r="G145" s="8"/>
      <c r="H145" s="8"/>
      <c r="I145" s="8"/>
      <c r="J145" s="8"/>
      <c r="K145" s="8"/>
      <c r="L145" s="8"/>
      <c r="M145" s="8"/>
      <c r="N145" s="8"/>
      <c r="O145" s="8"/>
      <c r="P145" s="8"/>
      <c r="Q145" s="8"/>
      <c r="R145" s="8">
        <f t="shared" si="8"/>
        <v>0</v>
      </c>
    </row>
    <row r="146" spans="1:18">
      <c r="A146" s="48" t="s">
        <v>165</v>
      </c>
      <c r="B146" s="49">
        <v>630</v>
      </c>
      <c r="C146" s="49" t="s">
        <v>174</v>
      </c>
      <c r="D146" s="8">
        <v>11000</v>
      </c>
      <c r="E146" s="8"/>
      <c r="F146" s="8"/>
      <c r="G146" s="8"/>
      <c r="H146" s="8"/>
      <c r="I146" s="8">
        <v>7533.94</v>
      </c>
      <c r="J146" s="8"/>
      <c r="K146" s="8"/>
      <c r="L146" s="8"/>
      <c r="M146" s="8"/>
      <c r="N146" s="8"/>
      <c r="O146" s="8"/>
      <c r="P146" s="8"/>
      <c r="Q146" s="8"/>
      <c r="R146" s="8">
        <f t="shared" si="8"/>
        <v>18533.939999999999</v>
      </c>
    </row>
    <row r="147" spans="1:18">
      <c r="A147" s="48" t="s">
        <v>165</v>
      </c>
      <c r="B147" s="49">
        <v>637005</v>
      </c>
      <c r="C147" s="49" t="s">
        <v>175</v>
      </c>
      <c r="D147" s="8">
        <v>0</v>
      </c>
      <c r="E147" s="8"/>
      <c r="F147" s="8"/>
      <c r="G147" s="8"/>
      <c r="H147" s="8"/>
      <c r="I147" s="8"/>
      <c r="J147" s="8"/>
      <c r="K147" s="8"/>
      <c r="L147" s="8"/>
      <c r="M147" s="8"/>
      <c r="N147" s="8"/>
      <c r="O147" s="8"/>
      <c r="P147" s="8"/>
      <c r="Q147" s="8"/>
      <c r="R147" s="8">
        <f t="shared" si="8"/>
        <v>0</v>
      </c>
    </row>
    <row r="148" spans="1:18">
      <c r="A148" s="48" t="s">
        <v>127</v>
      </c>
      <c r="B148" s="49">
        <v>717001</v>
      </c>
      <c r="C148" s="49" t="s">
        <v>176</v>
      </c>
      <c r="D148" s="16">
        <v>25005</v>
      </c>
      <c r="E148" s="16"/>
      <c r="F148" s="16"/>
      <c r="G148" s="16"/>
      <c r="H148" s="16"/>
      <c r="I148" s="16"/>
      <c r="J148" s="16"/>
      <c r="K148" s="16"/>
      <c r="L148" s="16"/>
      <c r="M148" s="16"/>
      <c r="N148" s="16"/>
      <c r="O148" s="16"/>
      <c r="P148" s="16"/>
      <c r="Q148" s="16"/>
      <c r="R148" s="16">
        <f t="shared" si="8"/>
        <v>25005</v>
      </c>
    </row>
    <row r="149" spans="1:18">
      <c r="A149" s="48" t="s">
        <v>127</v>
      </c>
      <c r="B149" s="49">
        <v>717001</v>
      </c>
      <c r="C149" s="49" t="s">
        <v>177</v>
      </c>
      <c r="D149" s="16">
        <v>466402</v>
      </c>
      <c r="E149" s="16"/>
      <c r="F149" s="16"/>
      <c r="G149" s="16"/>
      <c r="H149" s="16"/>
      <c r="I149" s="16"/>
      <c r="J149" s="16"/>
      <c r="K149" s="16"/>
      <c r="L149" s="16"/>
      <c r="M149" s="16"/>
      <c r="N149" s="16"/>
      <c r="O149" s="16"/>
      <c r="P149" s="16"/>
      <c r="Q149" s="16"/>
      <c r="R149" s="16">
        <f t="shared" si="8"/>
        <v>466402</v>
      </c>
    </row>
    <row r="150" spans="1:18">
      <c r="A150" s="48" t="s">
        <v>127</v>
      </c>
      <c r="B150" s="49">
        <v>714004</v>
      </c>
      <c r="C150" s="49" t="s">
        <v>178</v>
      </c>
      <c r="D150" s="16">
        <v>0</v>
      </c>
      <c r="E150" s="16"/>
      <c r="F150" s="16"/>
      <c r="G150" s="16"/>
      <c r="H150" s="16"/>
      <c r="I150" s="16"/>
      <c r="J150" s="16"/>
      <c r="K150" s="16"/>
      <c r="L150" s="16"/>
      <c r="M150" s="16"/>
      <c r="N150" s="16"/>
      <c r="O150" s="16"/>
      <c r="P150" s="16"/>
      <c r="Q150" s="16"/>
      <c r="R150" s="16">
        <f t="shared" si="8"/>
        <v>0</v>
      </c>
    </row>
    <row r="151" spans="1:18">
      <c r="A151" s="48" t="s">
        <v>127</v>
      </c>
      <c r="B151" s="49">
        <v>700</v>
      </c>
      <c r="C151" s="49" t="s">
        <v>179</v>
      </c>
      <c r="D151" s="16">
        <v>0</v>
      </c>
      <c r="E151" s="16"/>
      <c r="F151" s="16"/>
      <c r="G151" s="16"/>
      <c r="H151" s="16"/>
      <c r="I151" s="16"/>
      <c r="J151" s="16"/>
      <c r="K151" s="16"/>
      <c r="L151" s="16"/>
      <c r="M151" s="16"/>
      <c r="N151" s="16"/>
      <c r="O151" s="16"/>
      <c r="P151" s="16"/>
      <c r="Q151" s="16"/>
      <c r="R151" s="16">
        <f t="shared" si="8"/>
        <v>0</v>
      </c>
    </row>
    <row r="152" spans="1:18">
      <c r="A152" s="48" t="s">
        <v>127</v>
      </c>
      <c r="B152" s="49">
        <v>600</v>
      </c>
      <c r="C152" s="49" t="s">
        <v>180</v>
      </c>
      <c r="D152" s="8">
        <v>0</v>
      </c>
      <c r="E152" s="8"/>
      <c r="F152" s="8"/>
      <c r="G152" s="8"/>
      <c r="H152" s="8"/>
      <c r="I152" s="8"/>
      <c r="J152" s="8"/>
      <c r="K152" s="8"/>
      <c r="L152" s="8"/>
      <c r="M152" s="8"/>
      <c r="N152" s="8"/>
      <c r="O152" s="8"/>
      <c r="P152" s="8"/>
      <c r="Q152" s="8"/>
      <c r="R152" s="8">
        <f t="shared" si="8"/>
        <v>0</v>
      </c>
    </row>
    <row r="153" spans="1:18">
      <c r="A153" s="48" t="s">
        <v>127</v>
      </c>
      <c r="B153" s="49">
        <v>634001</v>
      </c>
      <c r="C153" s="49" t="s">
        <v>181</v>
      </c>
      <c r="D153" s="8">
        <v>4200</v>
      </c>
      <c r="E153" s="8"/>
      <c r="F153" s="8"/>
      <c r="G153" s="8"/>
      <c r="H153" s="8"/>
      <c r="I153" s="8"/>
      <c r="J153" s="8"/>
      <c r="K153" s="8"/>
      <c r="L153" s="8"/>
      <c r="M153" s="8"/>
      <c r="N153" s="8"/>
      <c r="O153" s="8"/>
      <c r="P153" s="8"/>
      <c r="Q153" s="8"/>
      <c r="R153" s="8">
        <f t="shared" si="8"/>
        <v>4200</v>
      </c>
    </row>
    <row r="154" spans="1:18">
      <c r="A154" s="48" t="s">
        <v>127</v>
      </c>
      <c r="B154" s="49">
        <v>637015</v>
      </c>
      <c r="C154" s="49" t="s">
        <v>182</v>
      </c>
      <c r="D154" s="8">
        <v>2000</v>
      </c>
      <c r="E154" s="8"/>
      <c r="F154" s="8"/>
      <c r="G154" s="8"/>
      <c r="H154" s="8"/>
      <c r="I154" s="8"/>
      <c r="J154" s="8"/>
      <c r="K154" s="8"/>
      <c r="L154" s="8"/>
      <c r="M154" s="8"/>
      <c r="N154" s="8"/>
      <c r="O154" s="8"/>
      <c r="P154" s="8"/>
      <c r="Q154" s="8"/>
      <c r="R154" s="8">
        <f t="shared" si="8"/>
        <v>2000</v>
      </c>
    </row>
    <row r="155" spans="1:18">
      <c r="A155" s="48" t="s">
        <v>127</v>
      </c>
      <c r="B155" s="49">
        <v>635</v>
      </c>
      <c r="C155" s="49" t="s">
        <v>183</v>
      </c>
      <c r="D155" s="8">
        <v>2000</v>
      </c>
      <c r="E155" s="8"/>
      <c r="F155" s="8"/>
      <c r="G155" s="8"/>
      <c r="H155" s="8"/>
      <c r="I155" s="8"/>
      <c r="J155" s="8"/>
      <c r="K155" s="8"/>
      <c r="L155" s="8"/>
      <c r="M155" s="8"/>
      <c r="N155" s="8"/>
      <c r="O155" s="8"/>
      <c r="P155" s="8"/>
      <c r="Q155" s="8"/>
      <c r="R155" s="8">
        <f t="shared" si="8"/>
        <v>2000</v>
      </c>
    </row>
    <row r="156" spans="1:18">
      <c r="A156" s="48" t="s">
        <v>127</v>
      </c>
      <c r="B156" s="49">
        <v>633</v>
      </c>
      <c r="C156" s="49" t="s">
        <v>397</v>
      </c>
      <c r="D156" s="8">
        <v>0</v>
      </c>
      <c r="E156" s="8"/>
      <c r="F156" s="8"/>
      <c r="G156" s="8"/>
      <c r="H156" s="8"/>
      <c r="I156" s="8">
        <v>30000</v>
      </c>
      <c r="J156" s="8"/>
      <c r="K156" s="8"/>
      <c r="L156" s="8"/>
      <c r="M156" s="8"/>
      <c r="N156" s="8"/>
      <c r="O156" s="8"/>
      <c r="P156" s="8"/>
      <c r="Q156" s="8"/>
      <c r="R156" s="8">
        <f t="shared" si="8"/>
        <v>30000</v>
      </c>
    </row>
    <row r="157" spans="1:18">
      <c r="A157" s="48" t="s">
        <v>127</v>
      </c>
      <c r="B157" s="49"/>
      <c r="C157" s="50" t="s">
        <v>184</v>
      </c>
      <c r="D157" s="8">
        <v>0</v>
      </c>
      <c r="E157" s="8"/>
      <c r="F157" s="8"/>
      <c r="G157" s="8"/>
      <c r="H157" s="8"/>
      <c r="I157" s="8"/>
      <c r="J157" s="8"/>
      <c r="K157" s="8"/>
      <c r="L157" s="8"/>
      <c r="M157" s="8"/>
      <c r="N157" s="8"/>
      <c r="O157" s="8"/>
      <c r="P157" s="8"/>
      <c r="Q157" s="8"/>
      <c r="R157" s="8">
        <f t="shared" si="8"/>
        <v>0</v>
      </c>
    </row>
    <row r="158" spans="1:18">
      <c r="A158" s="48" t="s">
        <v>127</v>
      </c>
      <c r="B158" s="49"/>
      <c r="C158" s="50" t="s">
        <v>185</v>
      </c>
      <c r="D158" s="8">
        <v>0</v>
      </c>
      <c r="E158" s="8"/>
      <c r="F158" s="8"/>
      <c r="G158" s="8"/>
      <c r="H158" s="8"/>
      <c r="I158" s="8"/>
      <c r="J158" s="8"/>
      <c r="K158" s="8"/>
      <c r="L158" s="8"/>
      <c r="M158" s="8"/>
      <c r="N158" s="8"/>
      <c r="O158" s="8"/>
      <c r="P158" s="8"/>
      <c r="Q158" s="8"/>
      <c r="R158" s="8">
        <f t="shared" si="8"/>
        <v>0</v>
      </c>
    </row>
    <row r="159" spans="1:18">
      <c r="A159" s="106" t="s">
        <v>186</v>
      </c>
      <c r="B159" s="107"/>
      <c r="C159" s="37" t="s">
        <v>187</v>
      </c>
      <c r="D159" s="38">
        <f>SUM(D136:D158)</f>
        <v>685492</v>
      </c>
      <c r="E159" s="38"/>
      <c r="F159" s="38">
        <f>SUM(F136:F158)</f>
        <v>156300</v>
      </c>
      <c r="G159" s="38">
        <f>SUM(G136:G158)</f>
        <v>7000</v>
      </c>
      <c r="H159" s="38"/>
      <c r="I159" s="38">
        <f>SUM(I136:I158)</f>
        <v>36329.94</v>
      </c>
      <c r="J159" s="38"/>
      <c r="K159" s="38"/>
      <c r="L159" s="38"/>
      <c r="M159" s="38"/>
      <c r="N159" s="38"/>
      <c r="O159" s="38"/>
      <c r="P159" s="38"/>
      <c r="Q159" s="38"/>
      <c r="R159" s="38">
        <f>SUM(D159:I159)</f>
        <v>885121.94</v>
      </c>
    </row>
    <row r="160" spans="1:18">
      <c r="A160" s="117" t="s">
        <v>188</v>
      </c>
      <c r="B160" s="118"/>
      <c r="C160" s="21" t="s">
        <v>189</v>
      </c>
      <c r="D160" s="22">
        <f>SUM(D159)</f>
        <v>685492</v>
      </c>
      <c r="E160" s="22"/>
      <c r="F160" s="22">
        <f>F159</f>
        <v>156300</v>
      </c>
      <c r="G160" s="22">
        <f>G159</f>
        <v>7000</v>
      </c>
      <c r="H160" s="22"/>
      <c r="I160" s="22">
        <f>I159</f>
        <v>36329.94</v>
      </c>
      <c r="J160" s="22"/>
      <c r="K160" s="22"/>
      <c r="L160" s="22"/>
      <c r="M160" s="22"/>
      <c r="N160" s="22"/>
      <c r="O160" s="22"/>
      <c r="P160" s="22"/>
      <c r="Q160" s="22"/>
      <c r="R160" s="22">
        <f>SUM(D160:I160)</f>
        <v>885121.94</v>
      </c>
    </row>
    <row r="161" spans="1:18">
      <c r="A161" s="40" t="s">
        <v>190</v>
      </c>
      <c r="B161" s="13">
        <v>717001</v>
      </c>
      <c r="C161" s="13" t="s">
        <v>191</v>
      </c>
      <c r="D161" s="16">
        <v>1000</v>
      </c>
      <c r="E161" s="16"/>
      <c r="F161" s="16"/>
      <c r="G161" s="16"/>
      <c r="H161" s="16"/>
      <c r="I161" s="16"/>
      <c r="J161" s="16"/>
      <c r="K161" s="16"/>
      <c r="L161" s="16"/>
      <c r="M161" s="16"/>
      <c r="N161" s="16"/>
      <c r="O161" s="16"/>
      <c r="P161" s="16"/>
      <c r="Q161" s="16"/>
      <c r="R161" s="16">
        <f t="shared" ref="R161:R170" si="9">SUM(D161:Q161)</f>
        <v>1000</v>
      </c>
    </row>
    <row r="162" spans="1:18">
      <c r="A162" s="36" t="s">
        <v>190</v>
      </c>
      <c r="B162" s="7">
        <v>717002</v>
      </c>
      <c r="C162" s="7" t="s">
        <v>386</v>
      </c>
      <c r="D162" s="51">
        <v>120000</v>
      </c>
      <c r="E162" s="51"/>
      <c r="F162" s="51"/>
      <c r="G162" s="51">
        <v>10000</v>
      </c>
      <c r="H162" s="51"/>
      <c r="I162" s="51"/>
      <c r="J162" s="51"/>
      <c r="K162" s="51"/>
      <c r="L162" s="51"/>
      <c r="M162" s="51"/>
      <c r="N162" s="51"/>
      <c r="O162" s="51"/>
      <c r="P162" s="51"/>
      <c r="Q162" s="51"/>
      <c r="R162" s="16">
        <f t="shared" si="9"/>
        <v>130000</v>
      </c>
    </row>
    <row r="163" spans="1:18">
      <c r="A163" s="36" t="s">
        <v>190</v>
      </c>
      <c r="B163" s="7">
        <v>716</v>
      </c>
      <c r="C163" s="7" t="s">
        <v>192</v>
      </c>
      <c r="D163" s="16">
        <v>0</v>
      </c>
      <c r="E163" s="16"/>
      <c r="F163" s="16"/>
      <c r="G163" s="16"/>
      <c r="H163" s="16"/>
      <c r="I163" s="16"/>
      <c r="J163" s="16"/>
      <c r="K163" s="16"/>
      <c r="L163" s="16"/>
      <c r="M163" s="16"/>
      <c r="N163" s="16"/>
      <c r="O163" s="16"/>
      <c r="P163" s="16"/>
      <c r="Q163" s="16"/>
      <c r="R163" s="16">
        <f t="shared" si="9"/>
        <v>0</v>
      </c>
    </row>
    <row r="164" spans="1:18">
      <c r="A164" s="36" t="s">
        <v>190</v>
      </c>
      <c r="B164" s="7">
        <v>633006</v>
      </c>
      <c r="C164" s="7" t="s">
        <v>193</v>
      </c>
      <c r="D164" s="8">
        <v>0</v>
      </c>
      <c r="E164" s="8"/>
      <c r="F164" s="8"/>
      <c r="G164" s="8"/>
      <c r="H164" s="8"/>
      <c r="I164" s="8"/>
      <c r="J164" s="8"/>
      <c r="K164" s="8"/>
      <c r="L164" s="8"/>
      <c r="M164" s="8"/>
      <c r="N164" s="8"/>
      <c r="O164" s="8"/>
      <c r="P164" s="8"/>
      <c r="Q164" s="8"/>
      <c r="R164" s="8">
        <f t="shared" si="9"/>
        <v>0</v>
      </c>
    </row>
    <row r="165" spans="1:18">
      <c r="A165" s="36" t="s">
        <v>190</v>
      </c>
      <c r="B165" s="7">
        <v>641001</v>
      </c>
      <c r="C165" s="7" t="s">
        <v>395</v>
      </c>
      <c r="D165" s="8">
        <v>136802</v>
      </c>
      <c r="E165" s="8"/>
      <c r="F165" s="8"/>
      <c r="G165" s="8"/>
      <c r="H165" s="8"/>
      <c r="I165" s="8">
        <v>-44833</v>
      </c>
      <c r="J165" s="8"/>
      <c r="K165" s="8"/>
      <c r="L165" s="8"/>
      <c r="M165" s="8"/>
      <c r="N165" s="8"/>
      <c r="O165" s="8"/>
      <c r="P165" s="8"/>
      <c r="Q165" s="8"/>
      <c r="R165" s="8">
        <f t="shared" si="9"/>
        <v>91969</v>
      </c>
    </row>
    <row r="166" spans="1:18">
      <c r="A166" s="36" t="s">
        <v>190</v>
      </c>
      <c r="B166" s="7">
        <v>641001</v>
      </c>
      <c r="C166" s="7" t="s">
        <v>194</v>
      </c>
      <c r="D166" s="8">
        <v>0</v>
      </c>
      <c r="E166" s="8"/>
      <c r="F166" s="8"/>
      <c r="G166" s="8"/>
      <c r="H166" s="8"/>
      <c r="I166" s="8"/>
      <c r="J166" s="8"/>
      <c r="K166" s="8"/>
      <c r="L166" s="8"/>
      <c r="M166" s="8"/>
      <c r="N166" s="8"/>
      <c r="O166" s="8"/>
      <c r="P166" s="8"/>
      <c r="Q166" s="8"/>
      <c r="R166" s="8">
        <f t="shared" si="9"/>
        <v>0</v>
      </c>
    </row>
    <row r="167" spans="1:18">
      <c r="A167" s="36" t="s">
        <v>190</v>
      </c>
      <c r="B167" s="7">
        <v>717001</v>
      </c>
      <c r="C167" s="7" t="s">
        <v>195</v>
      </c>
      <c r="D167" s="16">
        <v>0</v>
      </c>
      <c r="E167" s="16"/>
      <c r="F167" s="16"/>
      <c r="G167" s="16"/>
      <c r="H167" s="16"/>
      <c r="I167" s="16"/>
      <c r="J167" s="16"/>
      <c r="K167" s="16"/>
      <c r="L167" s="16"/>
      <c r="M167" s="16"/>
      <c r="N167" s="16"/>
      <c r="O167" s="16"/>
      <c r="P167" s="16"/>
      <c r="Q167" s="16"/>
      <c r="R167" s="16">
        <f t="shared" si="9"/>
        <v>0</v>
      </c>
    </row>
    <row r="168" spans="1:18">
      <c r="A168" s="36" t="s">
        <v>190</v>
      </c>
      <c r="B168" s="7">
        <v>637005</v>
      </c>
      <c r="C168" s="7" t="s">
        <v>196</v>
      </c>
      <c r="D168" s="8">
        <v>2000</v>
      </c>
      <c r="E168" s="8"/>
      <c r="F168" s="8"/>
      <c r="G168" s="8"/>
      <c r="H168" s="8"/>
      <c r="I168" s="8"/>
      <c r="J168" s="8"/>
      <c r="K168" s="8"/>
      <c r="L168" s="8"/>
      <c r="M168" s="8"/>
      <c r="N168" s="8"/>
      <c r="O168" s="8"/>
      <c r="P168" s="8"/>
      <c r="Q168" s="8"/>
      <c r="R168" s="8">
        <f t="shared" si="9"/>
        <v>2000</v>
      </c>
    </row>
    <row r="169" spans="1:18">
      <c r="A169" s="36" t="s">
        <v>190</v>
      </c>
      <c r="B169" s="7">
        <v>635010</v>
      </c>
      <c r="C169" s="7" t="s">
        <v>197</v>
      </c>
      <c r="D169" s="8">
        <v>0</v>
      </c>
      <c r="E169" s="8"/>
      <c r="F169" s="8"/>
      <c r="G169" s="8"/>
      <c r="H169" s="8"/>
      <c r="I169" s="8"/>
      <c r="J169" s="8"/>
      <c r="K169" s="8"/>
      <c r="L169" s="8"/>
      <c r="M169" s="8"/>
      <c r="N169" s="8"/>
      <c r="O169" s="8"/>
      <c r="P169" s="8"/>
      <c r="Q169" s="8"/>
      <c r="R169" s="8">
        <f t="shared" si="9"/>
        <v>0</v>
      </c>
    </row>
    <row r="170" spans="1:18">
      <c r="A170" s="36" t="s">
        <v>190</v>
      </c>
      <c r="B170" s="7">
        <v>716</v>
      </c>
      <c r="C170" s="7" t="s">
        <v>198</v>
      </c>
      <c r="D170" s="16">
        <v>0</v>
      </c>
      <c r="E170" s="16"/>
      <c r="F170" s="16"/>
      <c r="G170" s="16"/>
      <c r="H170" s="16"/>
      <c r="I170" s="16"/>
      <c r="J170" s="16"/>
      <c r="K170" s="16"/>
      <c r="L170" s="16"/>
      <c r="M170" s="16"/>
      <c r="N170" s="16"/>
      <c r="O170" s="16"/>
      <c r="P170" s="16"/>
      <c r="Q170" s="16"/>
      <c r="R170" s="16">
        <f t="shared" si="9"/>
        <v>0</v>
      </c>
    </row>
    <row r="171" spans="1:18">
      <c r="A171" s="36" t="s">
        <v>190</v>
      </c>
      <c r="B171" s="12">
        <v>700</v>
      </c>
      <c r="C171" s="12" t="s">
        <v>199</v>
      </c>
      <c r="D171" s="16">
        <v>0</v>
      </c>
      <c r="E171" s="16"/>
      <c r="F171" s="16"/>
      <c r="G171" s="16"/>
      <c r="H171" s="16"/>
      <c r="I171" s="16"/>
      <c r="J171" s="16"/>
      <c r="K171" s="16"/>
      <c r="L171" s="16"/>
      <c r="M171" s="16"/>
      <c r="N171" s="16"/>
      <c r="O171" s="16"/>
      <c r="P171" s="16"/>
      <c r="Q171" s="16"/>
      <c r="R171" s="16">
        <f t="shared" ref="R171" si="10">SUM(D171:E171)</f>
        <v>0</v>
      </c>
    </row>
    <row r="172" spans="1:18">
      <c r="A172" s="36" t="s">
        <v>190</v>
      </c>
      <c r="B172" s="7">
        <v>717</v>
      </c>
      <c r="C172" s="7" t="s">
        <v>200</v>
      </c>
      <c r="D172" s="16">
        <v>100000</v>
      </c>
      <c r="E172" s="16"/>
      <c r="F172" s="16">
        <v>34421.82</v>
      </c>
      <c r="G172" s="16">
        <v>30000</v>
      </c>
      <c r="H172" s="16"/>
      <c r="I172" s="16"/>
      <c r="J172" s="16"/>
      <c r="K172" s="16"/>
      <c r="L172" s="16"/>
      <c r="M172" s="16"/>
      <c r="N172" s="16"/>
      <c r="O172" s="16"/>
      <c r="P172" s="16"/>
      <c r="Q172" s="16"/>
      <c r="R172" s="16">
        <f>SUM(D172:Q172)</f>
        <v>164421.82</v>
      </c>
    </row>
    <row r="173" spans="1:18">
      <c r="A173" s="36" t="s">
        <v>190</v>
      </c>
      <c r="B173" s="7">
        <v>700</v>
      </c>
      <c r="C173" s="7" t="s">
        <v>201</v>
      </c>
      <c r="D173" s="16">
        <v>15000</v>
      </c>
      <c r="E173" s="16"/>
      <c r="F173" s="16">
        <v>13920</v>
      </c>
      <c r="G173" s="16"/>
      <c r="H173" s="16"/>
      <c r="I173" s="16"/>
      <c r="J173" s="16"/>
      <c r="K173" s="16"/>
      <c r="L173" s="16"/>
      <c r="M173" s="16"/>
      <c r="N173" s="16"/>
      <c r="O173" s="16"/>
      <c r="P173" s="16"/>
      <c r="Q173" s="16"/>
      <c r="R173" s="16">
        <f>SUM(D173:Q173)</f>
        <v>28920</v>
      </c>
    </row>
    <row r="174" spans="1:18">
      <c r="A174" s="36" t="s">
        <v>190</v>
      </c>
      <c r="B174" s="7">
        <v>716</v>
      </c>
      <c r="C174" s="7" t="s">
        <v>402</v>
      </c>
      <c r="D174" s="16">
        <v>0</v>
      </c>
      <c r="E174" s="16"/>
      <c r="F174" s="16"/>
      <c r="G174" s="16"/>
      <c r="H174" s="16"/>
      <c r="I174" s="16">
        <v>3000</v>
      </c>
      <c r="J174" s="16"/>
      <c r="K174" s="16"/>
      <c r="L174" s="16"/>
      <c r="M174" s="16"/>
      <c r="N174" s="16"/>
      <c r="O174" s="16"/>
      <c r="P174" s="16"/>
      <c r="Q174" s="16"/>
      <c r="R174" s="16">
        <f>SUM(D174:Q174)</f>
        <v>3000</v>
      </c>
    </row>
    <row r="175" spans="1:18">
      <c r="A175" s="36" t="s">
        <v>190</v>
      </c>
      <c r="B175" s="7">
        <v>721</v>
      </c>
      <c r="C175" s="7" t="s">
        <v>202</v>
      </c>
      <c r="D175" s="16">
        <v>14042</v>
      </c>
      <c r="E175" s="16"/>
      <c r="F175" s="16">
        <v>100000</v>
      </c>
      <c r="G175" s="16">
        <v>-33042</v>
      </c>
      <c r="H175" s="16"/>
      <c r="I175" s="16">
        <v>-8572.75</v>
      </c>
      <c r="J175" s="16"/>
      <c r="K175" s="16"/>
      <c r="L175" s="16"/>
      <c r="M175" s="16"/>
      <c r="N175" s="16"/>
      <c r="O175" s="16"/>
      <c r="P175" s="16"/>
      <c r="Q175" s="16"/>
      <c r="R175" s="16">
        <f>SUM(D175:Q175)</f>
        <v>72427.25</v>
      </c>
    </row>
    <row r="176" spans="1:18">
      <c r="A176" s="117" t="s">
        <v>203</v>
      </c>
      <c r="B176" s="118"/>
      <c r="C176" s="21" t="s">
        <v>204</v>
      </c>
      <c r="D176" s="22">
        <f>SUM(D161:D175)</f>
        <v>388844</v>
      </c>
      <c r="E176" s="22"/>
      <c r="F176" s="22">
        <f>SUM(F161:F175)</f>
        <v>148341.82</v>
      </c>
      <c r="G176" s="22">
        <f>SUM(G161:G175)</f>
        <v>6958</v>
      </c>
      <c r="H176" s="22"/>
      <c r="I176" s="22">
        <f>SUM(I161:I175)</f>
        <v>-50405.75</v>
      </c>
      <c r="J176" s="22"/>
      <c r="K176" s="22"/>
      <c r="L176" s="22"/>
      <c r="M176" s="22"/>
      <c r="N176" s="22"/>
      <c r="O176" s="22"/>
      <c r="P176" s="22"/>
      <c r="Q176" s="22"/>
      <c r="R176" s="22">
        <f>SUM(D176:I176)</f>
        <v>493738.07000000007</v>
      </c>
    </row>
    <row r="177" spans="1:18">
      <c r="A177" s="36"/>
      <c r="B177" s="7" t="s">
        <v>205</v>
      </c>
      <c r="C177" s="12" t="s">
        <v>206</v>
      </c>
      <c r="D177" s="8">
        <v>1580000</v>
      </c>
      <c r="E177" s="8"/>
      <c r="F177" s="8"/>
      <c r="G177" s="8"/>
      <c r="H177" s="8">
        <v>174029</v>
      </c>
      <c r="I177" s="8"/>
      <c r="J177" s="8"/>
      <c r="K177" s="8"/>
      <c r="L177" s="8"/>
      <c r="M177" s="8"/>
      <c r="N177" s="8"/>
      <c r="O177" s="8"/>
      <c r="P177" s="8"/>
      <c r="Q177" s="8"/>
      <c r="R177" s="8">
        <f t="shared" ref="R177:R191" si="11">SUM(D177:Q177)</f>
        <v>1754029</v>
      </c>
    </row>
    <row r="178" spans="1:18">
      <c r="A178" s="36"/>
      <c r="B178" s="7"/>
      <c r="C178" s="12" t="s">
        <v>207</v>
      </c>
      <c r="D178" s="8">
        <v>0</v>
      </c>
      <c r="E178" s="8"/>
      <c r="F178" s="8">
        <v>34404.18</v>
      </c>
      <c r="G178" s="8"/>
      <c r="H178" s="8"/>
      <c r="I178" s="8"/>
      <c r="J178" s="8"/>
      <c r="K178" s="8"/>
      <c r="L178" s="8"/>
      <c r="M178" s="8"/>
      <c r="N178" s="8"/>
      <c r="O178" s="8"/>
      <c r="P178" s="8"/>
      <c r="Q178" s="8"/>
      <c r="R178" s="8">
        <f t="shared" si="11"/>
        <v>34404.18</v>
      </c>
    </row>
    <row r="179" spans="1:18">
      <c r="A179" s="36"/>
      <c r="B179" s="7"/>
      <c r="C179" s="12" t="s">
        <v>208</v>
      </c>
      <c r="D179" s="8">
        <v>0</v>
      </c>
      <c r="E179" s="8"/>
      <c r="F179" s="8"/>
      <c r="G179" s="8">
        <v>27296</v>
      </c>
      <c r="H179" s="8"/>
      <c r="I179" s="8"/>
      <c r="J179" s="8"/>
      <c r="K179" s="8"/>
      <c r="L179" s="8"/>
      <c r="M179" s="8"/>
      <c r="N179" s="8"/>
      <c r="O179" s="8"/>
      <c r="P179" s="8"/>
      <c r="Q179" s="8"/>
      <c r="R179" s="8">
        <f t="shared" si="11"/>
        <v>27296</v>
      </c>
    </row>
    <row r="180" spans="1:18">
      <c r="A180" s="36"/>
      <c r="B180" s="7"/>
      <c r="C180" s="12" t="s">
        <v>209</v>
      </c>
      <c r="D180" s="8">
        <v>0</v>
      </c>
      <c r="E180" s="8"/>
      <c r="F180" s="8"/>
      <c r="G180" s="8">
        <v>29568</v>
      </c>
      <c r="H180" s="8"/>
      <c r="I180" s="8"/>
      <c r="J180" s="8"/>
      <c r="K180" s="8"/>
      <c r="L180" s="8"/>
      <c r="M180" s="8"/>
      <c r="N180" s="8"/>
      <c r="O180" s="8"/>
      <c r="P180" s="8"/>
      <c r="Q180" s="8"/>
      <c r="R180" s="8">
        <f t="shared" si="11"/>
        <v>29568</v>
      </c>
    </row>
    <row r="181" spans="1:18">
      <c r="A181" s="36"/>
      <c r="B181" s="7"/>
      <c r="C181" s="12" t="s">
        <v>210</v>
      </c>
      <c r="D181" s="8">
        <v>0</v>
      </c>
      <c r="E181" s="8"/>
      <c r="F181" s="8"/>
      <c r="G181" s="8">
        <v>1350</v>
      </c>
      <c r="H181" s="8"/>
      <c r="I181" s="8"/>
      <c r="J181" s="8"/>
      <c r="K181" s="8"/>
      <c r="L181" s="8"/>
      <c r="M181" s="8"/>
      <c r="N181" s="8"/>
      <c r="O181" s="8"/>
      <c r="P181" s="8"/>
      <c r="Q181" s="8"/>
      <c r="R181" s="8">
        <f t="shared" si="11"/>
        <v>1350</v>
      </c>
    </row>
    <row r="182" spans="1:18">
      <c r="A182" s="36"/>
      <c r="B182" s="7"/>
      <c r="C182" s="12" t="s">
        <v>42</v>
      </c>
      <c r="D182" s="8">
        <v>0</v>
      </c>
      <c r="E182" s="8"/>
      <c r="F182" s="8"/>
      <c r="G182" s="8"/>
      <c r="H182" s="8"/>
      <c r="I182" s="8"/>
      <c r="J182" s="8"/>
      <c r="K182" s="8"/>
      <c r="L182" s="8"/>
      <c r="M182" s="8"/>
      <c r="N182" s="8"/>
      <c r="O182" s="8"/>
      <c r="P182" s="8"/>
      <c r="Q182" s="8"/>
      <c r="R182" s="8">
        <f t="shared" si="11"/>
        <v>0</v>
      </c>
    </row>
    <row r="183" spans="1:18">
      <c r="A183" s="36"/>
      <c r="B183" s="7"/>
      <c r="C183" s="12" t="s">
        <v>43</v>
      </c>
      <c r="D183" s="8">
        <v>0</v>
      </c>
      <c r="E183" s="8"/>
      <c r="F183" s="8"/>
      <c r="G183" s="8">
        <v>15150</v>
      </c>
      <c r="H183" s="8"/>
      <c r="I183" s="8"/>
      <c r="J183" s="8"/>
      <c r="K183" s="8"/>
      <c r="L183" s="8"/>
      <c r="M183" s="8"/>
      <c r="N183" s="8"/>
      <c r="O183" s="8"/>
      <c r="P183" s="8"/>
      <c r="Q183" s="8"/>
      <c r="R183" s="8">
        <f t="shared" si="11"/>
        <v>15150</v>
      </c>
    </row>
    <row r="184" spans="1:18">
      <c r="A184" s="36"/>
      <c r="B184" s="7"/>
      <c r="C184" s="12" t="s">
        <v>44</v>
      </c>
      <c r="D184" s="8">
        <v>0</v>
      </c>
      <c r="E184" s="8"/>
      <c r="F184" s="8"/>
      <c r="G184" s="8">
        <v>14700</v>
      </c>
      <c r="H184" s="8">
        <v>-1200</v>
      </c>
      <c r="I184" s="8"/>
      <c r="J184" s="8"/>
      <c r="K184" s="8"/>
      <c r="L184" s="8"/>
      <c r="M184" s="8"/>
      <c r="N184" s="8"/>
      <c r="O184" s="8"/>
      <c r="P184" s="8"/>
      <c r="Q184" s="8"/>
      <c r="R184" s="8">
        <f t="shared" si="11"/>
        <v>13500</v>
      </c>
    </row>
    <row r="185" spans="1:18">
      <c r="A185" s="47"/>
      <c r="B185" s="12"/>
      <c r="C185" s="12" t="s">
        <v>40</v>
      </c>
      <c r="D185" s="8">
        <v>0</v>
      </c>
      <c r="E185" s="8"/>
      <c r="F185" s="8"/>
      <c r="G185" s="8"/>
      <c r="H185" s="8"/>
      <c r="I185" s="8"/>
      <c r="J185" s="8"/>
      <c r="K185" s="8"/>
      <c r="L185" s="8"/>
      <c r="M185" s="8"/>
      <c r="N185" s="8"/>
      <c r="O185" s="8"/>
      <c r="P185" s="8"/>
      <c r="Q185" s="8"/>
      <c r="R185" s="8">
        <f t="shared" si="11"/>
        <v>0</v>
      </c>
    </row>
    <row r="186" spans="1:18">
      <c r="A186" s="36"/>
      <c r="B186" s="7"/>
      <c r="C186" s="12" t="s">
        <v>211</v>
      </c>
      <c r="D186" s="8">
        <v>0</v>
      </c>
      <c r="E186" s="8"/>
      <c r="F186" s="8"/>
      <c r="G186" s="8"/>
      <c r="H186" s="8"/>
      <c r="I186" s="8"/>
      <c r="J186" s="8"/>
      <c r="K186" s="8"/>
      <c r="L186" s="8"/>
      <c r="M186" s="8"/>
      <c r="N186" s="8"/>
      <c r="O186" s="8"/>
      <c r="P186" s="8"/>
      <c r="Q186" s="8"/>
      <c r="R186" s="8">
        <f t="shared" si="11"/>
        <v>0</v>
      </c>
    </row>
    <row r="187" spans="1:18">
      <c r="A187" s="36"/>
      <c r="B187" s="7"/>
      <c r="C187" s="12" t="s">
        <v>212</v>
      </c>
      <c r="D187" s="8">
        <v>1085000</v>
      </c>
      <c r="E187" s="8"/>
      <c r="F187" s="8">
        <v>127782</v>
      </c>
      <c r="G187" s="8"/>
      <c r="H187" s="8">
        <v>33648.480000000003</v>
      </c>
      <c r="I187" s="8"/>
      <c r="J187" s="8"/>
      <c r="K187" s="8"/>
      <c r="L187" s="8"/>
      <c r="M187" s="8"/>
      <c r="N187" s="8"/>
      <c r="O187" s="8"/>
      <c r="P187" s="8"/>
      <c r="Q187" s="8"/>
      <c r="R187" s="8">
        <f>SUM(D187:Q187)</f>
        <v>1246430.48</v>
      </c>
    </row>
    <row r="188" spans="1:18">
      <c r="A188" s="47"/>
      <c r="B188" s="12"/>
      <c r="C188" s="12" t="s">
        <v>213</v>
      </c>
      <c r="D188" s="8">
        <v>0</v>
      </c>
      <c r="E188" s="8"/>
      <c r="F188" s="8"/>
      <c r="G188" s="8"/>
      <c r="H188" s="8"/>
      <c r="I188" s="8"/>
      <c r="J188" s="8"/>
      <c r="K188" s="8"/>
      <c r="L188" s="8"/>
      <c r="M188" s="8"/>
      <c r="N188" s="8"/>
      <c r="O188" s="8"/>
      <c r="P188" s="8"/>
      <c r="Q188" s="8"/>
      <c r="R188" s="8">
        <f t="shared" si="11"/>
        <v>0</v>
      </c>
    </row>
    <row r="189" spans="1:18">
      <c r="A189" s="47"/>
      <c r="B189" s="12"/>
      <c r="C189" s="12" t="s">
        <v>214</v>
      </c>
      <c r="D189" s="8">
        <v>0</v>
      </c>
      <c r="E189" s="8"/>
      <c r="F189" s="8"/>
      <c r="G189" s="8"/>
      <c r="H189" s="8"/>
      <c r="I189" s="8"/>
      <c r="J189" s="8"/>
      <c r="K189" s="8"/>
      <c r="L189" s="8"/>
      <c r="M189" s="8"/>
      <c r="N189" s="8"/>
      <c r="O189" s="8"/>
      <c r="P189" s="8"/>
      <c r="Q189" s="8"/>
      <c r="R189" s="8">
        <f t="shared" si="11"/>
        <v>0</v>
      </c>
    </row>
    <row r="190" spans="1:18">
      <c r="A190" s="47"/>
      <c r="B190" s="12"/>
      <c r="C190" s="12" t="s">
        <v>49</v>
      </c>
      <c r="D190" s="8">
        <v>0</v>
      </c>
      <c r="E190" s="8"/>
      <c r="F190" s="8"/>
      <c r="G190" s="8"/>
      <c r="H190" s="8"/>
      <c r="I190" s="8">
        <v>20770</v>
      </c>
      <c r="J190" s="8"/>
      <c r="K190" s="8"/>
      <c r="L190" s="8"/>
      <c r="M190" s="8"/>
      <c r="N190" s="8"/>
      <c r="O190" s="8"/>
      <c r="P190" s="8"/>
      <c r="Q190" s="8"/>
      <c r="R190" s="8">
        <f t="shared" si="11"/>
        <v>20770</v>
      </c>
    </row>
    <row r="191" spans="1:18">
      <c r="A191" s="52"/>
      <c r="B191" s="53"/>
      <c r="C191" s="43" t="s">
        <v>215</v>
      </c>
      <c r="D191" s="8">
        <v>30000</v>
      </c>
      <c r="E191" s="8"/>
      <c r="F191" s="8"/>
      <c r="G191" s="8"/>
      <c r="H191" s="8"/>
      <c r="I191" s="8">
        <v>8000</v>
      </c>
      <c r="J191" s="8"/>
      <c r="K191" s="8"/>
      <c r="L191" s="8"/>
      <c r="M191" s="8"/>
      <c r="N191" s="8"/>
      <c r="O191" s="8"/>
      <c r="P191" s="8"/>
      <c r="Q191" s="8"/>
      <c r="R191" s="8">
        <f t="shared" si="11"/>
        <v>38000</v>
      </c>
    </row>
    <row r="192" spans="1:18">
      <c r="A192" s="119"/>
      <c r="B192" s="120"/>
      <c r="C192" s="37" t="s">
        <v>216</v>
      </c>
      <c r="D192" s="38">
        <f>SUM(D177:D191)</f>
        <v>2695000</v>
      </c>
      <c r="E192" s="38"/>
      <c r="F192" s="38">
        <f>SUM(F177:F191)</f>
        <v>162186.18</v>
      </c>
      <c r="G192" s="38">
        <f>SUM(G177:G191)</f>
        <v>88064</v>
      </c>
      <c r="H192" s="38">
        <f>SUM(H177:H191)</f>
        <v>206477.48</v>
      </c>
      <c r="I192" s="38">
        <f>SUM(I177:I191)</f>
        <v>28770</v>
      </c>
      <c r="J192" s="38"/>
      <c r="K192" s="38"/>
      <c r="L192" s="38"/>
      <c r="M192" s="38"/>
      <c r="N192" s="38"/>
      <c r="O192" s="38"/>
      <c r="P192" s="38"/>
      <c r="Q192" s="38"/>
      <c r="R192" s="38">
        <f>SUM(D192:I192)</f>
        <v>3180497.66</v>
      </c>
    </row>
    <row r="193" spans="1:18">
      <c r="A193" s="36"/>
      <c r="B193" s="7" t="s">
        <v>205</v>
      </c>
      <c r="C193" s="7" t="s">
        <v>217</v>
      </c>
      <c r="D193" s="8">
        <v>0</v>
      </c>
      <c r="E193" s="8"/>
      <c r="F193" s="8"/>
      <c r="G193" s="8">
        <v>15333</v>
      </c>
      <c r="H193" s="8"/>
      <c r="I193" s="8"/>
      <c r="J193" s="8"/>
      <c r="K193" s="8"/>
      <c r="L193" s="8"/>
      <c r="M193" s="8"/>
      <c r="N193" s="8"/>
      <c r="O193" s="8"/>
      <c r="P193" s="8"/>
      <c r="Q193" s="8"/>
      <c r="R193" s="8">
        <f>SUM(D193:G193)</f>
        <v>15333</v>
      </c>
    </row>
    <row r="194" spans="1:18">
      <c r="A194" s="36"/>
      <c r="B194" s="7"/>
      <c r="C194" s="7" t="s">
        <v>218</v>
      </c>
      <c r="D194" s="8">
        <v>0</v>
      </c>
      <c r="E194" s="8"/>
      <c r="F194" s="8"/>
      <c r="G194" s="8"/>
      <c r="H194" s="8"/>
      <c r="I194" s="8"/>
      <c r="J194" s="8"/>
      <c r="K194" s="8"/>
      <c r="L194" s="8"/>
      <c r="M194" s="8"/>
      <c r="N194" s="8"/>
      <c r="O194" s="8"/>
      <c r="P194" s="8"/>
      <c r="Q194" s="8"/>
      <c r="R194" s="8">
        <v>0</v>
      </c>
    </row>
    <row r="195" spans="1:18">
      <c r="A195" s="119"/>
      <c r="B195" s="120"/>
      <c r="C195" s="37" t="s">
        <v>219</v>
      </c>
      <c r="D195" s="38">
        <f>SUM(D193:D194)</f>
        <v>0</v>
      </c>
      <c r="E195" s="38"/>
      <c r="F195" s="38"/>
      <c r="G195" s="38">
        <f>SUM(G193:G194)</f>
        <v>15333</v>
      </c>
      <c r="H195" s="38"/>
      <c r="I195" s="38"/>
      <c r="J195" s="38"/>
      <c r="K195" s="38"/>
      <c r="L195" s="38"/>
      <c r="M195" s="38"/>
      <c r="N195" s="38"/>
      <c r="O195" s="38"/>
      <c r="P195" s="38"/>
      <c r="Q195" s="38"/>
      <c r="R195" s="38">
        <f>SUM(D195:Q195)</f>
        <v>15333</v>
      </c>
    </row>
    <row r="196" spans="1:18">
      <c r="A196" s="54" t="s">
        <v>220</v>
      </c>
      <c r="B196" s="37"/>
      <c r="C196" s="37" t="s">
        <v>221</v>
      </c>
      <c r="D196" s="38">
        <v>0</v>
      </c>
      <c r="E196" s="38"/>
      <c r="F196" s="38"/>
      <c r="G196" s="38"/>
      <c r="H196" s="38"/>
      <c r="I196" s="38"/>
      <c r="J196" s="38"/>
      <c r="K196" s="38"/>
      <c r="L196" s="38"/>
      <c r="M196" s="38"/>
      <c r="N196" s="38"/>
      <c r="O196" s="38"/>
      <c r="P196" s="38"/>
      <c r="Q196" s="38"/>
      <c r="R196" s="38">
        <v>0</v>
      </c>
    </row>
    <row r="197" spans="1:18">
      <c r="A197" s="55"/>
      <c r="B197" s="56"/>
      <c r="C197" s="37" t="s">
        <v>222</v>
      </c>
      <c r="D197" s="38">
        <v>0</v>
      </c>
      <c r="E197" s="38"/>
      <c r="F197" s="38"/>
      <c r="G197" s="38"/>
      <c r="H197" s="38"/>
      <c r="I197" s="38"/>
      <c r="J197" s="38"/>
      <c r="K197" s="38"/>
      <c r="L197" s="38"/>
      <c r="M197" s="38"/>
      <c r="N197" s="38"/>
      <c r="O197" s="38"/>
      <c r="P197" s="38"/>
      <c r="Q197" s="38"/>
      <c r="R197" s="38">
        <v>0</v>
      </c>
    </row>
    <row r="198" spans="1:18">
      <c r="A198" s="121"/>
      <c r="B198" s="122"/>
      <c r="C198" s="37" t="s">
        <v>223</v>
      </c>
      <c r="D198" s="38">
        <v>0</v>
      </c>
      <c r="E198" s="38"/>
      <c r="F198" s="38"/>
      <c r="G198" s="38"/>
      <c r="H198" s="38"/>
      <c r="I198" s="38"/>
      <c r="J198" s="38"/>
      <c r="K198" s="38"/>
      <c r="L198" s="38"/>
      <c r="M198" s="38"/>
      <c r="N198" s="38"/>
      <c r="O198" s="38"/>
      <c r="P198" s="38"/>
      <c r="Q198" s="38"/>
      <c r="R198" s="38">
        <v>0</v>
      </c>
    </row>
    <row r="199" spans="1:18">
      <c r="A199" s="123"/>
      <c r="B199" s="124"/>
      <c r="C199" s="37" t="s">
        <v>224</v>
      </c>
      <c r="D199" s="38">
        <v>0</v>
      </c>
      <c r="E199" s="38"/>
      <c r="F199" s="38"/>
      <c r="G199" s="38"/>
      <c r="H199" s="38"/>
      <c r="I199" s="38"/>
      <c r="J199" s="38"/>
      <c r="K199" s="38"/>
      <c r="L199" s="38"/>
      <c r="M199" s="38"/>
      <c r="N199" s="38"/>
      <c r="O199" s="38"/>
      <c r="P199" s="38"/>
      <c r="Q199" s="38"/>
      <c r="R199" s="38">
        <v>0</v>
      </c>
    </row>
    <row r="200" spans="1:18">
      <c r="A200" s="125"/>
      <c r="B200" s="126"/>
      <c r="C200" s="37" t="s">
        <v>225</v>
      </c>
      <c r="D200" s="57">
        <v>0</v>
      </c>
      <c r="E200" s="57"/>
      <c r="F200" s="57"/>
      <c r="G200" s="57"/>
      <c r="H200" s="57"/>
      <c r="I200" s="57"/>
      <c r="J200" s="57"/>
      <c r="K200" s="57"/>
      <c r="L200" s="57"/>
      <c r="M200" s="57"/>
      <c r="N200" s="57"/>
      <c r="O200" s="57"/>
      <c r="P200" s="57"/>
      <c r="Q200" s="57"/>
      <c r="R200" s="57">
        <v>0</v>
      </c>
    </row>
    <row r="201" spans="1:18">
      <c r="A201" s="58"/>
      <c r="B201" s="59"/>
      <c r="C201" s="37" t="s">
        <v>226</v>
      </c>
      <c r="D201" s="57">
        <v>0</v>
      </c>
      <c r="E201" s="57"/>
      <c r="F201" s="57"/>
      <c r="G201" s="57"/>
      <c r="H201" s="57"/>
      <c r="I201" s="57"/>
      <c r="J201" s="57"/>
      <c r="K201" s="57"/>
      <c r="L201" s="57"/>
      <c r="M201" s="57"/>
      <c r="N201" s="57"/>
      <c r="O201" s="57"/>
      <c r="P201" s="57"/>
      <c r="Q201" s="57"/>
      <c r="R201" s="57">
        <v>0</v>
      </c>
    </row>
    <row r="202" spans="1:18">
      <c r="A202" s="58"/>
      <c r="B202" s="59"/>
      <c r="C202" s="37" t="s">
        <v>227</v>
      </c>
      <c r="D202" s="57">
        <v>0</v>
      </c>
      <c r="E202" s="57"/>
      <c r="F202" s="57"/>
      <c r="G202" s="57"/>
      <c r="H202" s="57"/>
      <c r="I202" s="57"/>
      <c r="J202" s="57"/>
      <c r="K202" s="57"/>
      <c r="L202" s="57"/>
      <c r="M202" s="57"/>
      <c r="N202" s="57"/>
      <c r="O202" s="57"/>
      <c r="P202" s="57"/>
      <c r="Q202" s="57"/>
      <c r="R202" s="57">
        <v>0</v>
      </c>
    </row>
    <row r="203" spans="1:18">
      <c r="A203" s="58"/>
      <c r="B203" s="59"/>
      <c r="C203" s="37" t="s">
        <v>390</v>
      </c>
      <c r="D203" s="57">
        <v>0</v>
      </c>
      <c r="E203" s="57"/>
      <c r="F203" s="57"/>
      <c r="G203" s="57"/>
      <c r="H203" s="57">
        <v>48351.519999999997</v>
      </c>
      <c r="I203" s="57"/>
      <c r="J203" s="57"/>
      <c r="K203" s="57"/>
      <c r="L203" s="57"/>
      <c r="M203" s="57"/>
      <c r="N203" s="57"/>
      <c r="O203" s="57"/>
      <c r="P203" s="57"/>
      <c r="Q203" s="57"/>
      <c r="R203" s="57">
        <f>SUM(D203:Q203)</f>
        <v>48351.519999999997</v>
      </c>
    </row>
    <row r="204" spans="1:18">
      <c r="A204" s="58"/>
      <c r="B204" s="59"/>
      <c r="C204" s="37" t="s">
        <v>228</v>
      </c>
      <c r="D204" s="57">
        <v>284056</v>
      </c>
      <c r="E204" s="57"/>
      <c r="F204" s="57">
        <v>17055</v>
      </c>
      <c r="G204" s="57"/>
      <c r="H204" s="57">
        <v>-82000</v>
      </c>
      <c r="I204" s="57"/>
      <c r="J204" s="57"/>
      <c r="K204" s="57"/>
      <c r="L204" s="57"/>
      <c r="M204" s="57"/>
      <c r="N204" s="57"/>
      <c r="O204" s="57"/>
      <c r="P204" s="57"/>
      <c r="Q204" s="57"/>
      <c r="R204" s="57">
        <f>SUM(D204:Q204)</f>
        <v>219111</v>
      </c>
    </row>
    <row r="205" spans="1:18">
      <c r="A205" s="58"/>
      <c r="B205" s="59"/>
      <c r="C205" s="37" t="s">
        <v>229</v>
      </c>
      <c r="D205" s="57">
        <v>7933</v>
      </c>
      <c r="E205" s="57"/>
      <c r="F205" s="57"/>
      <c r="G205" s="57"/>
      <c r="H205" s="57"/>
      <c r="I205" s="57"/>
      <c r="J205" s="57"/>
      <c r="K205" s="57"/>
      <c r="L205" s="57"/>
      <c r="M205" s="57"/>
      <c r="N205" s="57"/>
      <c r="O205" s="57"/>
      <c r="P205" s="57"/>
      <c r="Q205" s="57"/>
      <c r="R205" s="57">
        <f>SUM(D205:Q205)</f>
        <v>7933</v>
      </c>
    </row>
    <row r="206" spans="1:18">
      <c r="A206" s="119"/>
      <c r="B206" s="120"/>
      <c r="C206" s="37" t="s">
        <v>213</v>
      </c>
      <c r="D206" s="57">
        <v>150355</v>
      </c>
      <c r="E206" s="57"/>
      <c r="F206" s="57"/>
      <c r="G206" s="57"/>
      <c r="H206" s="57"/>
      <c r="I206" s="57"/>
      <c r="J206" s="57"/>
      <c r="K206" s="57"/>
      <c r="L206" s="57"/>
      <c r="M206" s="57"/>
      <c r="N206" s="57"/>
      <c r="O206" s="57"/>
      <c r="P206" s="57"/>
      <c r="Q206" s="57"/>
      <c r="R206" s="57">
        <f>SUM(D206:Q206)</f>
        <v>150355</v>
      </c>
    </row>
    <row r="207" spans="1:18">
      <c r="A207" s="60" t="s">
        <v>230</v>
      </c>
      <c r="B207" s="61"/>
      <c r="C207" s="37" t="s">
        <v>50</v>
      </c>
      <c r="D207" s="62">
        <v>29187</v>
      </c>
      <c r="E207" s="62"/>
      <c r="F207" s="62"/>
      <c r="G207" s="62"/>
      <c r="H207" s="62"/>
      <c r="I207" s="62"/>
      <c r="J207" s="62"/>
      <c r="K207" s="62"/>
      <c r="L207" s="62"/>
      <c r="M207" s="62"/>
      <c r="N207" s="62"/>
      <c r="O207" s="62"/>
      <c r="P207" s="62"/>
      <c r="Q207" s="62"/>
      <c r="R207" s="62">
        <v>29187</v>
      </c>
    </row>
    <row r="208" spans="1:18">
      <c r="A208" s="60"/>
      <c r="B208" s="61"/>
      <c r="C208" s="37" t="s">
        <v>231</v>
      </c>
      <c r="D208" s="62">
        <v>0</v>
      </c>
      <c r="E208" s="62"/>
      <c r="F208" s="62"/>
      <c r="G208" s="62"/>
      <c r="H208" s="62"/>
      <c r="I208" s="62"/>
      <c r="J208" s="62"/>
      <c r="K208" s="62"/>
      <c r="L208" s="62"/>
      <c r="M208" s="62"/>
      <c r="N208" s="62"/>
      <c r="O208" s="62"/>
      <c r="P208" s="62"/>
      <c r="Q208" s="62"/>
      <c r="R208" s="62">
        <v>0</v>
      </c>
    </row>
    <row r="209" spans="1:18">
      <c r="A209" s="117" t="s">
        <v>232</v>
      </c>
      <c r="B209" s="118"/>
      <c r="C209" s="21" t="s">
        <v>233</v>
      </c>
      <c r="D209" s="22">
        <f>D192+D195+D196+D197+D198+D199+D200+D201+D202+D203+D204+D205+D206+D207+D208</f>
        <v>3166531</v>
      </c>
      <c r="E209" s="22"/>
      <c r="F209" s="22">
        <f>F192+F204</f>
        <v>179241.18</v>
      </c>
      <c r="G209" s="22">
        <f>G192+G195+G196+G197+G198+G199+G200+G201+G202+G203+G204+G205+G206</f>
        <v>103397</v>
      </c>
      <c r="H209" s="22">
        <f>SUM(H192+H195+H196+H197+H198+H199+H200+H201+H202+H203+H204+H205+H206+H207+H206+H208)</f>
        <v>172829</v>
      </c>
      <c r="I209" s="22">
        <f>SUM(I192+I195+I196+I197+I198+I199+I200+I201+I202+I203+I204+I205+I206+I207+I208)</f>
        <v>28770</v>
      </c>
      <c r="J209" s="22"/>
      <c r="K209" s="22"/>
      <c r="L209" s="22"/>
      <c r="M209" s="22"/>
      <c r="N209" s="22"/>
      <c r="O209" s="22"/>
      <c r="P209" s="22"/>
      <c r="Q209" s="22"/>
      <c r="R209" s="22">
        <f>SUM(D209:Q209)</f>
        <v>3650768.18</v>
      </c>
    </row>
    <row r="210" spans="1:18">
      <c r="A210" s="36" t="s">
        <v>99</v>
      </c>
      <c r="B210" s="7">
        <v>633016</v>
      </c>
      <c r="C210" s="7" t="s">
        <v>234</v>
      </c>
      <c r="D210" s="8">
        <v>17000</v>
      </c>
      <c r="E210" s="8"/>
      <c r="F210" s="8"/>
      <c r="G210" s="8"/>
      <c r="H210" s="8"/>
      <c r="I210" s="8"/>
      <c r="J210" s="8"/>
      <c r="K210" s="8"/>
      <c r="L210" s="8"/>
      <c r="M210" s="8"/>
      <c r="N210" s="8"/>
      <c r="O210" s="8"/>
      <c r="P210" s="8"/>
      <c r="Q210" s="8"/>
      <c r="R210" s="8">
        <f t="shared" ref="R210:R216" si="12">SUM(D210:Q210)</f>
        <v>17000</v>
      </c>
    </row>
    <row r="211" spans="1:18">
      <c r="A211" s="36" t="s">
        <v>99</v>
      </c>
      <c r="B211" s="7">
        <v>633016</v>
      </c>
      <c r="C211" s="7" t="s">
        <v>235</v>
      </c>
      <c r="D211" s="8">
        <v>0</v>
      </c>
      <c r="E211" s="8"/>
      <c r="F211" s="8"/>
      <c r="G211" s="8"/>
      <c r="H211" s="8"/>
      <c r="I211" s="8">
        <v>4400</v>
      </c>
      <c r="J211" s="8"/>
      <c r="K211" s="8"/>
      <c r="L211" s="8"/>
      <c r="M211" s="8"/>
      <c r="N211" s="8"/>
      <c r="O211" s="8"/>
      <c r="P211" s="8"/>
      <c r="Q211" s="8"/>
      <c r="R211" s="8">
        <f t="shared" si="12"/>
        <v>4400</v>
      </c>
    </row>
    <row r="212" spans="1:18">
      <c r="A212" s="36" t="s">
        <v>99</v>
      </c>
      <c r="B212" s="7">
        <v>633018</v>
      </c>
      <c r="C212" s="7" t="s">
        <v>236</v>
      </c>
      <c r="D212" s="8">
        <v>2000</v>
      </c>
      <c r="E212" s="8"/>
      <c r="F212" s="8"/>
      <c r="G212" s="8"/>
      <c r="H212" s="8"/>
      <c r="I212" s="8"/>
      <c r="J212" s="8"/>
      <c r="K212" s="8"/>
      <c r="L212" s="8"/>
      <c r="M212" s="8"/>
      <c r="N212" s="8"/>
      <c r="O212" s="8"/>
      <c r="P212" s="8"/>
      <c r="Q212" s="8"/>
      <c r="R212" s="8">
        <f t="shared" si="12"/>
        <v>2000</v>
      </c>
    </row>
    <row r="213" spans="1:18">
      <c r="A213" s="47" t="s">
        <v>99</v>
      </c>
      <c r="B213" s="12">
        <v>637002</v>
      </c>
      <c r="C213" s="12" t="s">
        <v>237</v>
      </c>
      <c r="D213" s="8">
        <v>2000</v>
      </c>
      <c r="E213" s="8"/>
      <c r="F213" s="8"/>
      <c r="G213" s="8"/>
      <c r="H213" s="8"/>
      <c r="I213" s="8"/>
      <c r="J213" s="8"/>
      <c r="K213" s="8"/>
      <c r="L213" s="8"/>
      <c r="M213" s="8"/>
      <c r="N213" s="8"/>
      <c r="O213" s="8"/>
      <c r="P213" s="8"/>
      <c r="Q213" s="8"/>
      <c r="R213" s="8">
        <f t="shared" si="12"/>
        <v>2000</v>
      </c>
    </row>
    <row r="214" spans="1:18">
      <c r="A214" s="36" t="s">
        <v>99</v>
      </c>
      <c r="B214" s="7">
        <v>633006</v>
      </c>
      <c r="C214" s="7" t="s">
        <v>238</v>
      </c>
      <c r="D214" s="8">
        <v>100</v>
      </c>
      <c r="E214" s="8"/>
      <c r="F214" s="8"/>
      <c r="G214" s="8"/>
      <c r="H214" s="8"/>
      <c r="I214" s="8"/>
      <c r="J214" s="8"/>
      <c r="K214" s="8"/>
      <c r="L214" s="8"/>
      <c r="M214" s="8"/>
      <c r="N214" s="8"/>
      <c r="O214" s="8"/>
      <c r="P214" s="8"/>
      <c r="Q214" s="8"/>
      <c r="R214" s="8">
        <f t="shared" si="12"/>
        <v>100</v>
      </c>
    </row>
    <row r="215" spans="1:18">
      <c r="A215" s="36" t="s">
        <v>99</v>
      </c>
      <c r="B215" s="7">
        <v>635004</v>
      </c>
      <c r="C215" s="7" t="s">
        <v>239</v>
      </c>
      <c r="D215" s="8">
        <v>1000</v>
      </c>
      <c r="E215" s="8"/>
      <c r="F215" s="8"/>
      <c r="G215" s="8"/>
      <c r="H215" s="8"/>
      <c r="I215" s="8"/>
      <c r="J215" s="8"/>
      <c r="K215" s="8"/>
      <c r="L215" s="8"/>
      <c r="M215" s="8"/>
      <c r="N215" s="8"/>
      <c r="O215" s="8"/>
      <c r="P215" s="8"/>
      <c r="Q215" s="8"/>
      <c r="R215" s="8">
        <f t="shared" si="12"/>
        <v>1000</v>
      </c>
    </row>
    <row r="216" spans="1:18">
      <c r="A216" s="36" t="s">
        <v>99</v>
      </c>
      <c r="B216" s="7">
        <v>635005</v>
      </c>
      <c r="C216" s="7" t="s">
        <v>240</v>
      </c>
      <c r="D216" s="8">
        <v>150</v>
      </c>
      <c r="E216" s="8"/>
      <c r="F216" s="8"/>
      <c r="G216" s="8"/>
      <c r="H216" s="8"/>
      <c r="I216" s="8"/>
      <c r="J216" s="8"/>
      <c r="K216" s="8"/>
      <c r="L216" s="8"/>
      <c r="M216" s="8"/>
      <c r="N216" s="8"/>
      <c r="O216" s="8"/>
      <c r="P216" s="8"/>
      <c r="Q216" s="8"/>
      <c r="R216" s="8">
        <f t="shared" si="12"/>
        <v>150</v>
      </c>
    </row>
    <row r="217" spans="1:18">
      <c r="A217" s="106" t="s">
        <v>241</v>
      </c>
      <c r="B217" s="107"/>
      <c r="C217" s="37" t="s">
        <v>242</v>
      </c>
      <c r="D217" s="38">
        <f>SUM(D210:D216)</f>
        <v>22250</v>
      </c>
      <c r="E217" s="38"/>
      <c r="F217" s="38"/>
      <c r="G217" s="38"/>
      <c r="H217" s="38"/>
      <c r="I217" s="38">
        <f>SUM(I210:I216)</f>
        <v>4400</v>
      </c>
      <c r="J217" s="38"/>
      <c r="K217" s="38"/>
      <c r="L217" s="38"/>
      <c r="M217" s="38"/>
      <c r="N217" s="38"/>
      <c r="O217" s="38"/>
      <c r="P217" s="38"/>
      <c r="Q217" s="38"/>
      <c r="R217" s="38">
        <f>SUM(D217:Q217)</f>
        <v>26650</v>
      </c>
    </row>
    <row r="218" spans="1:18">
      <c r="A218" s="36" t="s">
        <v>99</v>
      </c>
      <c r="B218" s="7">
        <v>632001</v>
      </c>
      <c r="C218" s="7" t="s">
        <v>243</v>
      </c>
      <c r="D218" s="8">
        <v>3850</v>
      </c>
      <c r="E218" s="8"/>
      <c r="F218" s="8"/>
      <c r="G218" s="8"/>
      <c r="H218" s="8"/>
      <c r="I218" s="8"/>
      <c r="J218" s="8"/>
      <c r="K218" s="8"/>
      <c r="L218" s="8"/>
      <c r="M218" s="8"/>
      <c r="N218" s="8"/>
      <c r="O218" s="8"/>
      <c r="P218" s="8"/>
      <c r="Q218" s="8"/>
      <c r="R218" s="8">
        <v>3850</v>
      </c>
    </row>
    <row r="219" spans="1:18">
      <c r="A219" s="36" t="s">
        <v>99</v>
      </c>
      <c r="B219" s="7">
        <v>635006</v>
      </c>
      <c r="C219" s="7" t="s">
        <v>244</v>
      </c>
      <c r="D219" s="8">
        <v>1000</v>
      </c>
      <c r="E219" s="8"/>
      <c r="F219" s="8"/>
      <c r="G219" s="8"/>
      <c r="H219" s="8"/>
      <c r="I219" s="8"/>
      <c r="J219" s="8"/>
      <c r="K219" s="8"/>
      <c r="L219" s="8"/>
      <c r="M219" s="8"/>
      <c r="N219" s="8"/>
      <c r="O219" s="8"/>
      <c r="P219" s="8"/>
      <c r="Q219" s="8"/>
      <c r="R219" s="8">
        <v>1000</v>
      </c>
    </row>
    <row r="220" spans="1:18">
      <c r="A220" s="36" t="s">
        <v>99</v>
      </c>
      <c r="B220" s="7">
        <v>635006</v>
      </c>
      <c r="C220" s="7" t="s">
        <v>245</v>
      </c>
      <c r="D220" s="8">
        <v>1373</v>
      </c>
      <c r="E220" s="8"/>
      <c r="F220" s="8"/>
      <c r="G220" s="8"/>
      <c r="H220" s="8"/>
      <c r="I220" s="8"/>
      <c r="J220" s="8"/>
      <c r="K220" s="8"/>
      <c r="L220" s="8"/>
      <c r="M220" s="8"/>
      <c r="N220" s="8"/>
      <c r="O220" s="8"/>
      <c r="P220" s="8"/>
      <c r="Q220" s="8"/>
      <c r="R220" s="8">
        <v>1373</v>
      </c>
    </row>
    <row r="221" spans="1:18">
      <c r="A221" s="36"/>
      <c r="B221" s="7">
        <v>716</v>
      </c>
      <c r="C221" s="7" t="s">
        <v>246</v>
      </c>
      <c r="D221" s="8">
        <v>0</v>
      </c>
      <c r="E221" s="8"/>
      <c r="F221" s="8"/>
      <c r="G221" s="8"/>
      <c r="H221" s="8"/>
      <c r="I221" s="8"/>
      <c r="J221" s="8"/>
      <c r="K221" s="8"/>
      <c r="L221" s="8"/>
      <c r="M221" s="8"/>
      <c r="N221" s="8"/>
      <c r="O221" s="8"/>
      <c r="P221" s="8"/>
      <c r="Q221" s="8"/>
      <c r="R221" s="8">
        <v>0</v>
      </c>
    </row>
    <row r="222" spans="1:18">
      <c r="A222" s="106" t="s">
        <v>247</v>
      </c>
      <c r="B222" s="107"/>
      <c r="C222" s="37" t="s">
        <v>248</v>
      </c>
      <c r="D222" s="63">
        <f>SUM(D218:D221)</f>
        <v>6223</v>
      </c>
      <c r="E222" s="63"/>
      <c r="F222" s="63"/>
      <c r="G222" s="63"/>
      <c r="H222" s="63"/>
      <c r="I222" s="63"/>
      <c r="J222" s="63"/>
      <c r="K222" s="63"/>
      <c r="L222" s="63"/>
      <c r="M222" s="63"/>
      <c r="N222" s="63"/>
      <c r="O222" s="63"/>
      <c r="P222" s="63"/>
      <c r="Q222" s="63"/>
      <c r="R222" s="63">
        <f>SUM(D222:Q222)</f>
        <v>6223</v>
      </c>
    </row>
    <row r="223" spans="1:18">
      <c r="A223" s="117" t="s">
        <v>249</v>
      </c>
      <c r="B223" s="118"/>
      <c r="C223" s="21" t="s">
        <v>250</v>
      </c>
      <c r="D223" s="22">
        <f>D217+D222</f>
        <v>28473</v>
      </c>
      <c r="E223" s="22"/>
      <c r="F223" s="22"/>
      <c r="G223" s="22"/>
      <c r="H223" s="22"/>
      <c r="I223" s="22">
        <f>SUM(I217+I222)</f>
        <v>4400</v>
      </c>
      <c r="J223" s="22"/>
      <c r="K223" s="22"/>
      <c r="L223" s="22"/>
      <c r="M223" s="22"/>
      <c r="N223" s="22"/>
      <c r="O223" s="22"/>
      <c r="P223" s="22"/>
      <c r="Q223" s="22"/>
      <c r="R223" s="22">
        <f t="shared" ref="R223:R240" si="13">SUM(D223:Q223)</f>
        <v>32873</v>
      </c>
    </row>
    <row r="224" spans="1:18">
      <c r="A224" s="36" t="s">
        <v>99</v>
      </c>
      <c r="B224" s="7">
        <v>637002</v>
      </c>
      <c r="C224" s="7" t="s">
        <v>251</v>
      </c>
      <c r="D224" s="8">
        <v>0</v>
      </c>
      <c r="E224" s="8"/>
      <c r="F224" s="8"/>
      <c r="G224" s="8"/>
      <c r="H224" s="8"/>
      <c r="I224" s="8"/>
      <c r="J224" s="8"/>
      <c r="K224" s="8"/>
      <c r="L224" s="8"/>
      <c r="M224" s="8"/>
      <c r="N224" s="8"/>
      <c r="O224" s="8"/>
      <c r="P224" s="8"/>
      <c r="Q224" s="8"/>
      <c r="R224" s="8">
        <f t="shared" si="13"/>
        <v>0</v>
      </c>
    </row>
    <row r="225" spans="1:18">
      <c r="A225" s="36" t="s">
        <v>99</v>
      </c>
      <c r="B225" s="7">
        <v>637002</v>
      </c>
      <c r="C225" s="7" t="s">
        <v>252</v>
      </c>
      <c r="D225" s="8">
        <v>0</v>
      </c>
      <c r="E225" s="8">
        <v>300</v>
      </c>
      <c r="F225" s="8"/>
      <c r="G225" s="8"/>
      <c r="H225" s="8"/>
      <c r="I225" s="8"/>
      <c r="J225" s="8"/>
      <c r="K225" s="8"/>
      <c r="L225" s="8"/>
      <c r="M225" s="8"/>
      <c r="N225" s="8"/>
      <c r="O225" s="8"/>
      <c r="P225" s="8"/>
      <c r="Q225" s="8"/>
      <c r="R225" s="8">
        <f t="shared" si="13"/>
        <v>300</v>
      </c>
    </row>
    <row r="226" spans="1:18">
      <c r="A226" s="36" t="s">
        <v>99</v>
      </c>
      <c r="B226" s="7">
        <v>637002</v>
      </c>
      <c r="C226" s="7" t="s">
        <v>253</v>
      </c>
      <c r="D226" s="8">
        <v>0</v>
      </c>
      <c r="E226" s="8"/>
      <c r="F226" s="8"/>
      <c r="G226" s="8"/>
      <c r="H226" s="8"/>
      <c r="I226" s="8"/>
      <c r="J226" s="8"/>
      <c r="K226" s="8"/>
      <c r="L226" s="8"/>
      <c r="M226" s="8"/>
      <c r="N226" s="8"/>
      <c r="O226" s="8"/>
      <c r="P226" s="8"/>
      <c r="Q226" s="8"/>
      <c r="R226" s="8">
        <f t="shared" si="13"/>
        <v>0</v>
      </c>
    </row>
    <row r="227" spans="1:18">
      <c r="A227" s="36" t="s">
        <v>99</v>
      </c>
      <c r="B227" s="7">
        <v>637002</v>
      </c>
      <c r="C227" s="7" t="s">
        <v>254</v>
      </c>
      <c r="D227" s="8">
        <v>1800</v>
      </c>
      <c r="E227" s="8"/>
      <c r="F227" s="8"/>
      <c r="G227" s="8"/>
      <c r="H227" s="8"/>
      <c r="I227" s="8"/>
      <c r="J227" s="8"/>
      <c r="K227" s="8"/>
      <c r="L227" s="8"/>
      <c r="M227" s="8"/>
      <c r="N227" s="8"/>
      <c r="O227" s="8"/>
      <c r="P227" s="8"/>
      <c r="Q227" s="8"/>
      <c r="R227" s="8">
        <f t="shared" si="13"/>
        <v>1800</v>
      </c>
    </row>
    <row r="228" spans="1:18">
      <c r="A228" s="36" t="s">
        <v>99</v>
      </c>
      <c r="B228" s="7">
        <v>637002</v>
      </c>
      <c r="C228" s="7" t="s">
        <v>256</v>
      </c>
      <c r="D228" s="8">
        <v>1500</v>
      </c>
      <c r="E228" s="8"/>
      <c r="F228" s="8"/>
      <c r="G228" s="8"/>
      <c r="H228" s="8"/>
      <c r="I228" s="8"/>
      <c r="J228" s="8"/>
      <c r="K228" s="8"/>
      <c r="L228" s="8"/>
      <c r="M228" s="8"/>
      <c r="N228" s="8"/>
      <c r="O228" s="8"/>
      <c r="P228" s="8"/>
      <c r="Q228" s="8"/>
      <c r="R228" s="8">
        <f t="shared" si="13"/>
        <v>1500</v>
      </c>
    </row>
    <row r="229" spans="1:18">
      <c r="A229" s="36" t="s">
        <v>99</v>
      </c>
      <c r="B229" s="7">
        <v>637002</v>
      </c>
      <c r="C229" s="7" t="s">
        <v>257</v>
      </c>
      <c r="D229" s="8">
        <v>1300</v>
      </c>
      <c r="E229" s="8"/>
      <c r="F229" s="8"/>
      <c r="G229" s="8"/>
      <c r="H229" s="8"/>
      <c r="I229" s="8"/>
      <c r="J229" s="8"/>
      <c r="K229" s="8"/>
      <c r="L229" s="8"/>
      <c r="M229" s="8"/>
      <c r="N229" s="8"/>
      <c r="O229" s="8"/>
      <c r="P229" s="8"/>
      <c r="Q229" s="8"/>
      <c r="R229" s="8">
        <f t="shared" si="13"/>
        <v>1300</v>
      </c>
    </row>
    <row r="230" spans="1:18">
      <c r="A230" s="36" t="s">
        <v>99</v>
      </c>
      <c r="B230" s="7">
        <v>637002</v>
      </c>
      <c r="C230" s="7" t="s">
        <v>258</v>
      </c>
      <c r="D230" s="8">
        <v>1500</v>
      </c>
      <c r="E230" s="8"/>
      <c r="F230" s="8"/>
      <c r="G230" s="8"/>
      <c r="H230" s="8"/>
      <c r="I230" s="8"/>
      <c r="J230" s="8"/>
      <c r="K230" s="8"/>
      <c r="L230" s="8"/>
      <c r="M230" s="8"/>
      <c r="N230" s="8"/>
      <c r="O230" s="8"/>
      <c r="P230" s="8"/>
      <c r="Q230" s="8"/>
      <c r="R230" s="8">
        <f t="shared" si="13"/>
        <v>1500</v>
      </c>
    </row>
    <row r="231" spans="1:18">
      <c r="A231" s="36" t="s">
        <v>99</v>
      </c>
      <c r="B231" s="7">
        <v>637002</v>
      </c>
      <c r="C231" s="7" t="s">
        <v>259</v>
      </c>
      <c r="D231" s="8">
        <v>2700</v>
      </c>
      <c r="E231" s="8"/>
      <c r="F231" s="8"/>
      <c r="G231" s="8"/>
      <c r="H231" s="8"/>
      <c r="I231" s="8"/>
      <c r="J231" s="8"/>
      <c r="K231" s="8"/>
      <c r="L231" s="8"/>
      <c r="M231" s="8"/>
      <c r="N231" s="8"/>
      <c r="O231" s="8"/>
      <c r="P231" s="8"/>
      <c r="Q231" s="8"/>
      <c r="R231" s="8">
        <f t="shared" si="13"/>
        <v>2700</v>
      </c>
    </row>
    <row r="232" spans="1:18">
      <c r="A232" s="36" t="s">
        <v>255</v>
      </c>
      <c r="B232" s="7">
        <v>642001</v>
      </c>
      <c r="C232" s="7" t="s">
        <v>260</v>
      </c>
      <c r="D232" s="8">
        <v>4000</v>
      </c>
      <c r="E232" s="8"/>
      <c r="F232" s="8">
        <v>600</v>
      </c>
      <c r="G232" s="8"/>
      <c r="H232" s="8"/>
      <c r="I232" s="8"/>
      <c r="J232" s="8"/>
      <c r="K232" s="8"/>
      <c r="L232" s="8"/>
      <c r="M232" s="8"/>
      <c r="N232" s="8"/>
      <c r="O232" s="8"/>
      <c r="P232" s="8"/>
      <c r="Q232" s="8"/>
      <c r="R232" s="8">
        <f t="shared" si="13"/>
        <v>4600</v>
      </c>
    </row>
    <row r="233" spans="1:18">
      <c r="A233" s="36" t="s">
        <v>99</v>
      </c>
      <c r="B233" s="7">
        <v>637002</v>
      </c>
      <c r="C233" s="7" t="s">
        <v>261</v>
      </c>
      <c r="D233" s="8">
        <v>1300</v>
      </c>
      <c r="E233" s="8"/>
      <c r="F233" s="8"/>
      <c r="G233" s="8"/>
      <c r="H233" s="8"/>
      <c r="I233" s="8"/>
      <c r="J233" s="8"/>
      <c r="K233" s="8"/>
      <c r="L233" s="8"/>
      <c r="M233" s="8"/>
      <c r="N233" s="8"/>
      <c r="O233" s="8"/>
      <c r="P233" s="8"/>
      <c r="Q233" s="8"/>
      <c r="R233" s="8">
        <f t="shared" si="13"/>
        <v>1300</v>
      </c>
    </row>
    <row r="234" spans="1:18">
      <c r="A234" s="36" t="s">
        <v>99</v>
      </c>
      <c r="B234" s="7">
        <v>637002</v>
      </c>
      <c r="C234" s="7" t="s">
        <v>262</v>
      </c>
      <c r="D234" s="8">
        <v>1200</v>
      </c>
      <c r="E234" s="8"/>
      <c r="F234" s="8"/>
      <c r="G234" s="8"/>
      <c r="H234" s="8"/>
      <c r="I234" s="8"/>
      <c r="J234" s="8"/>
      <c r="K234" s="8"/>
      <c r="L234" s="8"/>
      <c r="M234" s="8"/>
      <c r="N234" s="8"/>
      <c r="O234" s="8"/>
      <c r="P234" s="8"/>
      <c r="Q234" s="8"/>
      <c r="R234" s="8">
        <f t="shared" si="13"/>
        <v>1200</v>
      </c>
    </row>
    <row r="235" spans="1:18">
      <c r="A235" s="36" t="s">
        <v>255</v>
      </c>
      <c r="B235" s="7">
        <v>637002</v>
      </c>
      <c r="C235" s="7" t="s">
        <v>263</v>
      </c>
      <c r="D235" s="8">
        <v>700</v>
      </c>
      <c r="E235" s="8"/>
      <c r="F235" s="8"/>
      <c r="G235" s="8"/>
      <c r="H235" s="8"/>
      <c r="I235" s="8"/>
      <c r="J235" s="8"/>
      <c r="K235" s="8"/>
      <c r="L235" s="8"/>
      <c r="M235" s="8"/>
      <c r="N235" s="8"/>
      <c r="O235" s="8"/>
      <c r="P235" s="8"/>
      <c r="Q235" s="8"/>
      <c r="R235" s="8">
        <f t="shared" si="13"/>
        <v>700</v>
      </c>
    </row>
    <row r="236" spans="1:18">
      <c r="A236" s="36" t="s">
        <v>99</v>
      </c>
      <c r="B236" s="7">
        <v>637002</v>
      </c>
      <c r="C236" s="7" t="s">
        <v>264</v>
      </c>
      <c r="D236" s="8">
        <v>0</v>
      </c>
      <c r="E236" s="8">
        <v>100</v>
      </c>
      <c r="F236" s="8"/>
      <c r="G236" s="8"/>
      <c r="H236" s="8"/>
      <c r="I236" s="8"/>
      <c r="J236" s="8"/>
      <c r="K236" s="8"/>
      <c r="L236" s="8"/>
      <c r="M236" s="8"/>
      <c r="N236" s="8"/>
      <c r="O236" s="8"/>
      <c r="P236" s="8"/>
      <c r="Q236" s="8"/>
      <c r="R236" s="8">
        <f t="shared" si="13"/>
        <v>100</v>
      </c>
    </row>
    <row r="237" spans="1:18">
      <c r="A237" s="36" t="s">
        <v>255</v>
      </c>
      <c r="B237" s="7">
        <v>637002</v>
      </c>
      <c r="C237" s="7" t="s">
        <v>265</v>
      </c>
      <c r="D237" s="8">
        <v>2000</v>
      </c>
      <c r="E237" s="8"/>
      <c r="F237" s="8"/>
      <c r="G237" s="8"/>
      <c r="H237" s="8"/>
      <c r="I237" s="8"/>
      <c r="J237" s="8"/>
      <c r="K237" s="8"/>
      <c r="L237" s="8"/>
      <c r="M237" s="8"/>
      <c r="N237" s="8"/>
      <c r="O237" s="8"/>
      <c r="P237" s="8"/>
      <c r="Q237" s="8"/>
      <c r="R237" s="8">
        <f t="shared" si="13"/>
        <v>2000</v>
      </c>
    </row>
    <row r="238" spans="1:18">
      <c r="A238" s="36" t="s">
        <v>99</v>
      </c>
      <c r="B238" s="7">
        <v>637002</v>
      </c>
      <c r="C238" s="7" t="s">
        <v>266</v>
      </c>
      <c r="D238" s="8">
        <v>700</v>
      </c>
      <c r="E238" s="8"/>
      <c r="F238" s="8"/>
      <c r="G238" s="8"/>
      <c r="H238" s="8"/>
      <c r="I238" s="8"/>
      <c r="J238" s="8"/>
      <c r="K238" s="8"/>
      <c r="L238" s="8"/>
      <c r="M238" s="8"/>
      <c r="N238" s="8"/>
      <c r="O238" s="8"/>
      <c r="P238" s="8"/>
      <c r="Q238" s="8"/>
      <c r="R238" s="8">
        <f t="shared" si="13"/>
        <v>700</v>
      </c>
    </row>
    <row r="239" spans="1:18">
      <c r="A239" s="36" t="s">
        <v>99</v>
      </c>
      <c r="B239" s="7">
        <v>637002</v>
      </c>
      <c r="C239" s="7" t="s">
        <v>267</v>
      </c>
      <c r="D239" s="8">
        <v>0</v>
      </c>
      <c r="E239" s="8"/>
      <c r="F239" s="8">
        <v>400</v>
      </c>
      <c r="G239" s="8"/>
      <c r="H239" s="8"/>
      <c r="I239" s="8"/>
      <c r="J239" s="8"/>
      <c r="K239" s="8"/>
      <c r="L239" s="8"/>
      <c r="M239" s="8"/>
      <c r="N239" s="8"/>
      <c r="O239" s="8"/>
      <c r="P239" s="8"/>
      <c r="Q239" s="8"/>
      <c r="R239" s="8">
        <f t="shared" si="13"/>
        <v>400</v>
      </c>
    </row>
    <row r="240" spans="1:18">
      <c r="A240" s="36" t="s">
        <v>99</v>
      </c>
      <c r="B240" s="7">
        <v>637002</v>
      </c>
      <c r="C240" s="7" t="s">
        <v>268</v>
      </c>
      <c r="D240" s="8">
        <v>720</v>
      </c>
      <c r="E240" s="8">
        <v>-400</v>
      </c>
      <c r="F240" s="8">
        <v>1238</v>
      </c>
      <c r="G240" s="8"/>
      <c r="H240" s="8"/>
      <c r="I240" s="8"/>
      <c r="J240" s="8"/>
      <c r="K240" s="8"/>
      <c r="L240" s="8"/>
      <c r="M240" s="8"/>
      <c r="N240" s="8"/>
      <c r="O240" s="8"/>
      <c r="P240" s="8"/>
      <c r="Q240" s="8"/>
      <c r="R240" s="8">
        <f t="shared" si="13"/>
        <v>1558</v>
      </c>
    </row>
    <row r="241" spans="1:18">
      <c r="A241" s="106" t="s">
        <v>269</v>
      </c>
      <c r="B241" s="107"/>
      <c r="C241" s="37" t="s">
        <v>270</v>
      </c>
      <c r="D241" s="38">
        <f>SUM(D224:D240)</f>
        <v>19420</v>
      </c>
      <c r="E241" s="38">
        <f>SUM(E224:E240)</f>
        <v>0</v>
      </c>
      <c r="F241" s="38">
        <f>SUM(F224:F240)</f>
        <v>2238</v>
      </c>
      <c r="G241" s="38"/>
      <c r="H241" s="38"/>
      <c r="I241" s="38"/>
      <c r="J241" s="38"/>
      <c r="K241" s="38"/>
      <c r="L241" s="38"/>
      <c r="M241" s="38"/>
      <c r="N241" s="38"/>
      <c r="O241" s="38"/>
      <c r="P241" s="38"/>
      <c r="Q241" s="38"/>
      <c r="R241" s="38">
        <f>SUM(D241:Q241)</f>
        <v>21658</v>
      </c>
    </row>
    <row r="242" spans="1:18">
      <c r="A242" s="39" t="s">
        <v>90</v>
      </c>
      <c r="B242" s="12">
        <v>641006</v>
      </c>
      <c r="C242" s="12" t="s">
        <v>271</v>
      </c>
      <c r="D242" s="8">
        <v>0</v>
      </c>
      <c r="E242" s="8"/>
      <c r="F242" s="8"/>
      <c r="G242" s="8"/>
      <c r="H242" s="8"/>
      <c r="I242" s="8"/>
      <c r="J242" s="8"/>
      <c r="K242" s="8"/>
      <c r="L242" s="8"/>
      <c r="M242" s="8"/>
      <c r="N242" s="8"/>
      <c r="O242" s="8"/>
      <c r="P242" s="8"/>
      <c r="Q242" s="8"/>
      <c r="R242" s="8">
        <v>0</v>
      </c>
    </row>
    <row r="243" spans="1:18">
      <c r="A243" s="39" t="s">
        <v>90</v>
      </c>
      <c r="B243" s="12">
        <v>642002</v>
      </c>
      <c r="C243" s="12" t="s">
        <v>272</v>
      </c>
      <c r="D243" s="8">
        <v>3439</v>
      </c>
      <c r="E243" s="8"/>
      <c r="F243" s="8"/>
      <c r="G243" s="8"/>
      <c r="H243" s="8"/>
      <c r="I243" s="8">
        <v>4505</v>
      </c>
      <c r="J243" s="8"/>
      <c r="K243" s="8"/>
      <c r="L243" s="8"/>
      <c r="M243" s="8"/>
      <c r="N243" s="8"/>
      <c r="O243" s="8"/>
      <c r="P243" s="8"/>
      <c r="Q243" s="8"/>
      <c r="R243" s="8">
        <f>SUM(D243:Q243)</f>
        <v>7944</v>
      </c>
    </row>
    <row r="244" spans="1:18">
      <c r="A244" s="39" t="s">
        <v>90</v>
      </c>
      <c r="B244" s="12">
        <v>642002</v>
      </c>
      <c r="C244" s="12" t="s">
        <v>273</v>
      </c>
      <c r="D244" s="8">
        <v>0</v>
      </c>
      <c r="E244" s="8"/>
      <c r="F244" s="8"/>
      <c r="G244" s="8"/>
      <c r="H244" s="8"/>
      <c r="I244" s="8"/>
      <c r="J244" s="8"/>
      <c r="K244" s="8"/>
      <c r="L244" s="8"/>
      <c r="M244" s="8"/>
      <c r="N244" s="8"/>
      <c r="O244" s="8"/>
      <c r="P244" s="8"/>
      <c r="Q244" s="8"/>
      <c r="R244" s="8">
        <v>0</v>
      </c>
    </row>
    <row r="245" spans="1:18">
      <c r="A245" s="36" t="s">
        <v>90</v>
      </c>
      <c r="B245" s="7">
        <v>642002</v>
      </c>
      <c r="C245" s="7" t="s">
        <v>274</v>
      </c>
      <c r="D245" s="8">
        <v>43718</v>
      </c>
      <c r="E245" s="8"/>
      <c r="F245" s="8"/>
      <c r="G245" s="8">
        <v>-13958</v>
      </c>
      <c r="H245" s="8"/>
      <c r="I245" s="8"/>
      <c r="J245" s="8"/>
      <c r="K245" s="8"/>
      <c r="L245" s="8"/>
      <c r="M245" s="8"/>
      <c r="N245" s="8"/>
      <c r="O245" s="8"/>
      <c r="P245" s="8"/>
      <c r="Q245" s="8"/>
      <c r="R245" s="8">
        <f>SUM(D245:Q245)</f>
        <v>29760</v>
      </c>
    </row>
    <row r="246" spans="1:18">
      <c r="A246" s="106" t="s">
        <v>275</v>
      </c>
      <c r="B246" s="107"/>
      <c r="C246" s="37" t="s">
        <v>276</v>
      </c>
      <c r="D246" s="38">
        <f>SUM(D242:D245)</f>
        <v>47157</v>
      </c>
      <c r="E246" s="38"/>
      <c r="F246" s="38"/>
      <c r="G246" s="38">
        <f>SUM(G242:G245)</f>
        <v>-13958</v>
      </c>
      <c r="H246" s="38"/>
      <c r="I246" s="38">
        <f>SUM(I242:I245)</f>
        <v>4505</v>
      </c>
      <c r="J246" s="38"/>
      <c r="K246" s="38"/>
      <c r="L246" s="38"/>
      <c r="M246" s="38"/>
      <c r="N246" s="38"/>
      <c r="O246" s="38"/>
      <c r="P246" s="38"/>
      <c r="Q246" s="38"/>
      <c r="R246" s="38">
        <f>SUM(D246:Q246)</f>
        <v>37704</v>
      </c>
    </row>
    <row r="247" spans="1:18">
      <c r="A247" s="117" t="s">
        <v>277</v>
      </c>
      <c r="B247" s="118"/>
      <c r="C247" s="21" t="s">
        <v>278</v>
      </c>
      <c r="D247" s="22">
        <f>D241+D246</f>
        <v>66577</v>
      </c>
      <c r="E247" s="22">
        <f>E241+E246</f>
        <v>0</v>
      </c>
      <c r="F247" s="22">
        <f>F241+F246</f>
        <v>2238</v>
      </c>
      <c r="G247" s="22">
        <f>G241+G246</f>
        <v>-13958</v>
      </c>
      <c r="H247" s="22"/>
      <c r="I247" s="22">
        <f>SUM(I241+I246)</f>
        <v>4505</v>
      </c>
      <c r="J247" s="22"/>
      <c r="K247" s="22"/>
      <c r="L247" s="22"/>
      <c r="M247" s="22"/>
      <c r="N247" s="22"/>
      <c r="O247" s="22"/>
      <c r="P247" s="22"/>
      <c r="Q247" s="22"/>
      <c r="R247" s="22">
        <f>SUM(D247:I247)</f>
        <v>59362</v>
      </c>
    </row>
    <row r="248" spans="1:18">
      <c r="A248" s="36" t="s">
        <v>279</v>
      </c>
      <c r="B248" s="7">
        <v>632001</v>
      </c>
      <c r="C248" s="7" t="s">
        <v>280</v>
      </c>
      <c r="D248" s="8">
        <v>11748</v>
      </c>
      <c r="E248" s="8"/>
      <c r="F248" s="8"/>
      <c r="G248" s="8"/>
      <c r="H248" s="8"/>
      <c r="I248" s="8"/>
      <c r="J248" s="8"/>
      <c r="K248" s="8"/>
      <c r="L248" s="8"/>
      <c r="M248" s="8"/>
      <c r="N248" s="8"/>
      <c r="O248" s="8"/>
      <c r="P248" s="8"/>
      <c r="Q248" s="8"/>
      <c r="R248" s="8">
        <v>11748</v>
      </c>
    </row>
    <row r="249" spans="1:18">
      <c r="A249" s="40" t="s">
        <v>279</v>
      </c>
      <c r="B249" s="13">
        <v>635</v>
      </c>
      <c r="C249" s="13" t="s">
        <v>281</v>
      </c>
      <c r="D249" s="8">
        <v>0</v>
      </c>
      <c r="E249" s="8"/>
      <c r="F249" s="8"/>
      <c r="G249" s="8"/>
      <c r="H249" s="8"/>
      <c r="I249" s="8"/>
      <c r="J249" s="8"/>
      <c r="K249" s="8"/>
      <c r="L249" s="8"/>
      <c r="M249" s="8"/>
      <c r="N249" s="8"/>
      <c r="O249" s="8"/>
      <c r="P249" s="8"/>
      <c r="Q249" s="8"/>
      <c r="R249" s="8">
        <v>0</v>
      </c>
    </row>
    <row r="250" spans="1:18">
      <c r="A250" s="40" t="s">
        <v>279</v>
      </c>
      <c r="B250" s="13">
        <v>635</v>
      </c>
      <c r="C250" s="13" t="s">
        <v>282</v>
      </c>
      <c r="D250" s="8">
        <v>0</v>
      </c>
      <c r="E250" s="8"/>
      <c r="F250" s="8"/>
      <c r="G250" s="8"/>
      <c r="H250" s="8"/>
      <c r="I250" s="8"/>
      <c r="J250" s="8"/>
      <c r="K250" s="8"/>
      <c r="L250" s="8"/>
      <c r="M250" s="8"/>
      <c r="N250" s="8"/>
      <c r="O250" s="8"/>
      <c r="P250" s="8"/>
      <c r="Q250" s="8"/>
      <c r="R250" s="8">
        <v>0</v>
      </c>
    </row>
    <row r="251" spans="1:18">
      <c r="A251" s="40" t="s">
        <v>279</v>
      </c>
      <c r="B251" s="13">
        <v>716</v>
      </c>
      <c r="C251" s="13" t="s">
        <v>283</v>
      </c>
      <c r="D251" s="8">
        <v>0</v>
      </c>
      <c r="E251" s="8"/>
      <c r="F251" s="8"/>
      <c r="G251" s="8"/>
      <c r="H251" s="8"/>
      <c r="I251" s="8"/>
      <c r="J251" s="8"/>
      <c r="K251" s="8"/>
      <c r="L251" s="8"/>
      <c r="M251" s="8"/>
      <c r="N251" s="8"/>
      <c r="O251" s="8"/>
      <c r="P251" s="8"/>
      <c r="Q251" s="8"/>
      <c r="R251" s="8">
        <v>0</v>
      </c>
    </row>
    <row r="252" spans="1:18">
      <c r="A252" s="64" t="s">
        <v>279</v>
      </c>
      <c r="B252" s="13">
        <v>717</v>
      </c>
      <c r="C252" s="13" t="s">
        <v>284</v>
      </c>
      <c r="D252" s="16">
        <v>0</v>
      </c>
      <c r="E252" s="16"/>
      <c r="F252" s="16"/>
      <c r="G252" s="16"/>
      <c r="H252" s="16"/>
      <c r="I252" s="16"/>
      <c r="J252" s="16"/>
      <c r="K252" s="16"/>
      <c r="L252" s="16"/>
      <c r="M252" s="16"/>
      <c r="N252" s="16"/>
      <c r="O252" s="16"/>
      <c r="P252" s="16"/>
      <c r="Q252" s="16"/>
      <c r="R252" s="65">
        <v>0</v>
      </c>
    </row>
    <row r="253" spans="1:18">
      <c r="A253" s="64" t="s">
        <v>279</v>
      </c>
      <c r="B253" s="13">
        <v>717001</v>
      </c>
      <c r="C253" s="13" t="s">
        <v>285</v>
      </c>
      <c r="D253" s="16">
        <v>0</v>
      </c>
      <c r="E253" s="16"/>
      <c r="F253" s="16"/>
      <c r="G253" s="16"/>
      <c r="H253" s="16"/>
      <c r="I253" s="16"/>
      <c r="J253" s="16"/>
      <c r="K253" s="16"/>
      <c r="L253" s="16"/>
      <c r="M253" s="16"/>
      <c r="N253" s="16"/>
      <c r="O253" s="16"/>
      <c r="P253" s="16"/>
      <c r="Q253" s="16"/>
      <c r="R253" s="65">
        <v>0</v>
      </c>
    </row>
    <row r="254" spans="1:18">
      <c r="A254" s="130" t="s">
        <v>286</v>
      </c>
      <c r="B254" s="131"/>
      <c r="C254" s="66" t="s">
        <v>287</v>
      </c>
      <c r="D254" s="67">
        <f>SUM(D248:D253)</f>
        <v>11748</v>
      </c>
      <c r="E254" s="67"/>
      <c r="F254" s="67"/>
      <c r="G254" s="67"/>
      <c r="H254" s="67"/>
      <c r="I254" s="67"/>
      <c r="J254" s="67"/>
      <c r="K254" s="67"/>
      <c r="L254" s="67"/>
      <c r="M254" s="67"/>
      <c r="N254" s="67"/>
      <c r="O254" s="67"/>
      <c r="P254" s="67"/>
      <c r="Q254" s="67"/>
      <c r="R254" s="67">
        <f>SUM(D254:Q254)</f>
        <v>11748</v>
      </c>
    </row>
    <row r="255" spans="1:18">
      <c r="A255" s="40" t="s">
        <v>255</v>
      </c>
      <c r="B255" s="13">
        <v>633</v>
      </c>
      <c r="C255" s="13" t="s">
        <v>288</v>
      </c>
      <c r="D255" s="8">
        <v>0</v>
      </c>
      <c r="E255" s="8"/>
      <c r="F255" s="8"/>
      <c r="G255" s="8"/>
      <c r="H255" s="8"/>
      <c r="I255" s="8"/>
      <c r="J255" s="8"/>
      <c r="K255" s="8"/>
      <c r="L255" s="8"/>
      <c r="M255" s="8"/>
      <c r="N255" s="8"/>
      <c r="O255" s="8"/>
      <c r="P255" s="8"/>
      <c r="Q255" s="8"/>
      <c r="R255" s="8">
        <v>0</v>
      </c>
    </row>
    <row r="256" spans="1:18">
      <c r="A256" s="40" t="s">
        <v>255</v>
      </c>
      <c r="B256" s="13">
        <v>717002</v>
      </c>
      <c r="C256" s="13" t="s">
        <v>289</v>
      </c>
      <c r="D256" s="16">
        <v>0</v>
      </c>
      <c r="E256" s="16"/>
      <c r="F256" s="16"/>
      <c r="G256" s="16"/>
      <c r="H256" s="16"/>
      <c r="I256" s="16"/>
      <c r="J256" s="16"/>
      <c r="K256" s="16"/>
      <c r="L256" s="16"/>
      <c r="M256" s="16"/>
      <c r="N256" s="16"/>
      <c r="O256" s="16"/>
      <c r="P256" s="16"/>
      <c r="Q256" s="16"/>
      <c r="R256" s="16">
        <v>0</v>
      </c>
    </row>
    <row r="257" spans="1:18">
      <c r="A257" s="40" t="s">
        <v>255</v>
      </c>
      <c r="B257" s="13">
        <v>632001</v>
      </c>
      <c r="C257" s="13" t="s">
        <v>290</v>
      </c>
      <c r="D257" s="8">
        <v>770</v>
      </c>
      <c r="E257" s="8"/>
      <c r="F257" s="8"/>
      <c r="G257" s="8"/>
      <c r="H257" s="8"/>
      <c r="I257" s="8"/>
      <c r="J257" s="8"/>
      <c r="K257" s="8"/>
      <c r="L257" s="8"/>
      <c r="M257" s="8"/>
      <c r="N257" s="8"/>
      <c r="O257" s="8"/>
      <c r="P257" s="8"/>
      <c r="Q257" s="8"/>
      <c r="R257" s="8">
        <v>770</v>
      </c>
    </row>
    <row r="258" spans="1:18">
      <c r="A258" s="40" t="s">
        <v>255</v>
      </c>
      <c r="B258" s="13">
        <v>717002</v>
      </c>
      <c r="C258" s="13" t="s">
        <v>291</v>
      </c>
      <c r="D258" s="16">
        <v>0</v>
      </c>
      <c r="E258" s="16"/>
      <c r="F258" s="16"/>
      <c r="G258" s="16"/>
      <c r="H258" s="16"/>
      <c r="I258" s="16"/>
      <c r="J258" s="16"/>
      <c r="K258" s="16"/>
      <c r="L258" s="16"/>
      <c r="M258" s="16"/>
      <c r="N258" s="16"/>
      <c r="O258" s="16"/>
      <c r="P258" s="16"/>
      <c r="Q258" s="16"/>
      <c r="R258" s="16">
        <v>0</v>
      </c>
    </row>
    <row r="259" spans="1:18">
      <c r="A259" s="40" t="s">
        <v>255</v>
      </c>
      <c r="B259" s="13">
        <v>716</v>
      </c>
      <c r="C259" s="13" t="s">
        <v>292</v>
      </c>
      <c r="D259" s="16">
        <v>0</v>
      </c>
      <c r="E259" s="16"/>
      <c r="F259" s="16"/>
      <c r="G259" s="16"/>
      <c r="H259" s="16"/>
      <c r="I259" s="16"/>
      <c r="J259" s="16"/>
      <c r="K259" s="16"/>
      <c r="L259" s="16"/>
      <c r="M259" s="16"/>
      <c r="N259" s="16"/>
      <c r="O259" s="16"/>
      <c r="P259" s="16"/>
      <c r="Q259" s="16"/>
      <c r="R259" s="16">
        <v>0</v>
      </c>
    </row>
    <row r="260" spans="1:18">
      <c r="A260" s="40" t="s">
        <v>255</v>
      </c>
      <c r="B260" s="13">
        <v>635</v>
      </c>
      <c r="C260" s="13" t="s">
        <v>293</v>
      </c>
      <c r="D260" s="8">
        <v>500</v>
      </c>
      <c r="E260" s="8"/>
      <c r="F260" s="8"/>
      <c r="G260" s="8"/>
      <c r="H260" s="8"/>
      <c r="I260" s="8"/>
      <c r="J260" s="8"/>
      <c r="K260" s="8"/>
      <c r="L260" s="8"/>
      <c r="M260" s="8"/>
      <c r="N260" s="8"/>
      <c r="O260" s="8"/>
      <c r="P260" s="8"/>
      <c r="Q260" s="8"/>
      <c r="R260" s="8">
        <v>500</v>
      </c>
    </row>
    <row r="261" spans="1:18">
      <c r="A261" s="40" t="s">
        <v>255</v>
      </c>
      <c r="B261" s="68">
        <v>717001</v>
      </c>
      <c r="C261" s="13" t="s">
        <v>294</v>
      </c>
      <c r="D261" s="16">
        <v>0</v>
      </c>
      <c r="E261" s="16"/>
      <c r="F261" s="16"/>
      <c r="G261" s="16"/>
      <c r="H261" s="16"/>
      <c r="I261" s="16"/>
      <c r="J261" s="16"/>
      <c r="K261" s="16"/>
      <c r="L261" s="16"/>
      <c r="M261" s="16"/>
      <c r="N261" s="16"/>
      <c r="O261" s="16"/>
      <c r="P261" s="16"/>
      <c r="Q261" s="16"/>
      <c r="R261" s="16">
        <v>0</v>
      </c>
    </row>
    <row r="262" spans="1:18">
      <c r="A262" s="40" t="s">
        <v>255</v>
      </c>
      <c r="B262" s="68">
        <v>717001</v>
      </c>
      <c r="C262" s="13" t="s">
        <v>405</v>
      </c>
      <c r="D262" s="16">
        <v>0</v>
      </c>
      <c r="E262" s="16"/>
      <c r="F262" s="16"/>
      <c r="G262" s="16"/>
      <c r="H262" s="16"/>
      <c r="I262" s="16">
        <v>5767</v>
      </c>
      <c r="J262" s="16"/>
      <c r="K262" s="16"/>
      <c r="L262" s="16"/>
      <c r="M262" s="16"/>
      <c r="N262" s="16"/>
      <c r="O262" s="16"/>
      <c r="P262" s="16"/>
      <c r="Q262" s="16"/>
      <c r="R262" s="16">
        <f>SUM(D262:Q262)</f>
        <v>5767</v>
      </c>
    </row>
    <row r="263" spans="1:18">
      <c r="A263" s="106" t="s">
        <v>295</v>
      </c>
      <c r="B263" s="107"/>
      <c r="C263" s="37" t="s">
        <v>296</v>
      </c>
      <c r="D263" s="38">
        <f>SUM(D255:D262)</f>
        <v>1270</v>
      </c>
      <c r="E263" s="38"/>
      <c r="F263" s="38"/>
      <c r="G263" s="38"/>
      <c r="H263" s="38"/>
      <c r="I263" s="38">
        <f>SUM(I255:I262)</f>
        <v>5767</v>
      </c>
      <c r="J263" s="38"/>
      <c r="K263" s="38"/>
      <c r="L263" s="38"/>
      <c r="M263" s="38"/>
      <c r="N263" s="38"/>
      <c r="O263" s="38"/>
      <c r="P263" s="38"/>
      <c r="Q263" s="38"/>
      <c r="R263" s="38">
        <f>SUM(D263:Q263)</f>
        <v>7037</v>
      </c>
    </row>
    <row r="264" spans="1:18">
      <c r="A264" s="117" t="s">
        <v>297</v>
      </c>
      <c r="B264" s="118"/>
      <c r="C264" s="21" t="s">
        <v>298</v>
      </c>
      <c r="D264" s="22">
        <f>D254+D263</f>
        <v>13018</v>
      </c>
      <c r="E264" s="22"/>
      <c r="F264" s="22"/>
      <c r="G264" s="22"/>
      <c r="H264" s="22"/>
      <c r="I264" s="22">
        <f>SUM(I254+I263)</f>
        <v>5767</v>
      </c>
      <c r="J264" s="22"/>
      <c r="K264" s="22"/>
      <c r="L264" s="22"/>
      <c r="M264" s="22"/>
      <c r="N264" s="22"/>
      <c r="O264" s="22"/>
      <c r="P264" s="22"/>
      <c r="Q264" s="22"/>
      <c r="R264" s="22">
        <f>SUM(D264:Q264)</f>
        <v>18785</v>
      </c>
    </row>
    <row r="265" spans="1:18">
      <c r="A265" s="36" t="s">
        <v>90</v>
      </c>
      <c r="B265" s="7">
        <v>610</v>
      </c>
      <c r="C265" s="7" t="s">
        <v>299</v>
      </c>
      <c r="D265" s="8">
        <v>150000</v>
      </c>
      <c r="E265" s="8"/>
      <c r="F265" s="8">
        <v>-520</v>
      </c>
      <c r="G265" s="8"/>
      <c r="H265" s="8"/>
      <c r="I265" s="8">
        <v>-4140</v>
      </c>
      <c r="J265" s="8"/>
      <c r="K265" s="8"/>
      <c r="L265" s="8"/>
      <c r="M265" s="8"/>
      <c r="N265" s="8"/>
      <c r="O265" s="8"/>
      <c r="P265" s="8"/>
      <c r="Q265" s="8"/>
      <c r="R265" s="8">
        <f>SUM(D265:Q265)</f>
        <v>145340</v>
      </c>
    </row>
    <row r="266" spans="1:18">
      <c r="A266" s="36" t="s">
        <v>90</v>
      </c>
      <c r="B266" s="7">
        <v>610</v>
      </c>
      <c r="C266" s="7" t="s">
        <v>300</v>
      </c>
      <c r="D266" s="8">
        <v>31200</v>
      </c>
      <c r="E266" s="8"/>
      <c r="F266" s="8"/>
      <c r="G266" s="8"/>
      <c r="H266" s="8"/>
      <c r="I266" s="8"/>
      <c r="J266" s="8"/>
      <c r="K266" s="8"/>
      <c r="L266" s="8"/>
      <c r="M266" s="8"/>
      <c r="N266" s="8"/>
      <c r="O266" s="8"/>
      <c r="P266" s="8"/>
      <c r="Q266" s="8"/>
      <c r="R266" s="8">
        <v>31200</v>
      </c>
    </row>
    <row r="267" spans="1:18">
      <c r="A267" s="36"/>
      <c r="B267" s="7">
        <v>610</v>
      </c>
      <c r="C267" s="7" t="s">
        <v>301</v>
      </c>
      <c r="D267" s="8">
        <v>0</v>
      </c>
      <c r="E267" s="8"/>
      <c r="F267" s="8">
        <v>5800</v>
      </c>
      <c r="G267" s="8"/>
      <c r="H267" s="8"/>
      <c r="I267" s="8"/>
      <c r="J267" s="8"/>
      <c r="K267" s="8"/>
      <c r="L267" s="8"/>
      <c r="M267" s="8"/>
      <c r="N267" s="8"/>
      <c r="O267" s="8"/>
      <c r="P267" s="8"/>
      <c r="Q267" s="8"/>
      <c r="R267" s="8">
        <f>SUM(D267:Q267)</f>
        <v>5800</v>
      </c>
    </row>
    <row r="268" spans="1:18">
      <c r="A268" s="36" t="s">
        <v>90</v>
      </c>
      <c r="B268" s="7">
        <v>610</v>
      </c>
      <c r="C268" s="7" t="s">
        <v>302</v>
      </c>
      <c r="D268" s="8">
        <v>6400</v>
      </c>
      <c r="E268" s="8"/>
      <c r="F268" s="8"/>
      <c r="G268" s="8"/>
      <c r="H268" s="8"/>
      <c r="I268" s="8"/>
      <c r="J268" s="8"/>
      <c r="K268" s="8"/>
      <c r="L268" s="8"/>
      <c r="M268" s="8"/>
      <c r="N268" s="8"/>
      <c r="O268" s="8"/>
      <c r="P268" s="8"/>
      <c r="Q268" s="8"/>
      <c r="R268" s="8">
        <v>6400</v>
      </c>
    </row>
    <row r="269" spans="1:18">
      <c r="A269" s="36" t="s">
        <v>90</v>
      </c>
      <c r="B269" s="7">
        <v>640</v>
      </c>
      <c r="C269" s="7" t="s">
        <v>303</v>
      </c>
      <c r="D269" s="8">
        <v>500</v>
      </c>
      <c r="E269" s="8"/>
      <c r="F269" s="8"/>
      <c r="G269" s="8"/>
      <c r="H269" s="8"/>
      <c r="I269" s="8"/>
      <c r="J269" s="8"/>
      <c r="K269" s="8"/>
      <c r="L269" s="8"/>
      <c r="M269" s="8"/>
      <c r="N269" s="8"/>
      <c r="O269" s="8"/>
      <c r="P269" s="8"/>
      <c r="Q269" s="8"/>
      <c r="R269" s="8">
        <v>500</v>
      </c>
    </row>
    <row r="270" spans="1:18">
      <c r="A270" s="69" t="s">
        <v>17</v>
      </c>
      <c r="B270" s="37"/>
      <c r="C270" s="37"/>
      <c r="D270" s="38">
        <f>SUM(D265:D269)</f>
        <v>188100</v>
      </c>
      <c r="E270" s="38"/>
      <c r="F270" s="38">
        <f>SUM(F265:F269)</f>
        <v>5280</v>
      </c>
      <c r="G270" s="38"/>
      <c r="H270" s="38"/>
      <c r="I270" s="38">
        <f>SUM(I265:I269)</f>
        <v>-4140</v>
      </c>
      <c r="J270" s="38"/>
      <c r="K270" s="38"/>
      <c r="L270" s="38"/>
      <c r="M270" s="38"/>
      <c r="N270" s="38"/>
      <c r="O270" s="38"/>
      <c r="P270" s="38"/>
      <c r="Q270" s="38"/>
      <c r="R270" s="38">
        <f>SUM(D270:Q270)</f>
        <v>189240</v>
      </c>
    </row>
    <row r="271" spans="1:18">
      <c r="A271" s="36" t="s">
        <v>90</v>
      </c>
      <c r="B271" s="7">
        <v>620</v>
      </c>
      <c r="C271" s="7" t="s">
        <v>304</v>
      </c>
      <c r="D271" s="70">
        <v>52400</v>
      </c>
      <c r="E271" s="70"/>
      <c r="F271" s="70"/>
      <c r="G271" s="70"/>
      <c r="H271" s="70"/>
      <c r="I271" s="70">
        <v>-1627</v>
      </c>
      <c r="J271" s="70"/>
      <c r="K271" s="70"/>
      <c r="L271" s="70"/>
      <c r="M271" s="70"/>
      <c r="N271" s="70"/>
      <c r="O271" s="70"/>
      <c r="P271" s="70"/>
      <c r="Q271" s="70"/>
      <c r="R271" s="70">
        <f>SUM(D271:Q271)</f>
        <v>50773</v>
      </c>
    </row>
    <row r="272" spans="1:18">
      <c r="A272" s="36" t="s">
        <v>90</v>
      </c>
      <c r="B272" s="7">
        <v>620</v>
      </c>
      <c r="C272" s="7" t="s">
        <v>305</v>
      </c>
      <c r="D272" s="8">
        <v>10900</v>
      </c>
      <c r="E272" s="8"/>
      <c r="F272" s="8"/>
      <c r="G272" s="8"/>
      <c r="H272" s="8"/>
      <c r="I272" s="8"/>
      <c r="J272" s="8"/>
      <c r="K272" s="8"/>
      <c r="L272" s="8"/>
      <c r="M272" s="8"/>
      <c r="N272" s="8"/>
      <c r="O272" s="8"/>
      <c r="P272" s="8"/>
      <c r="Q272" s="8"/>
      <c r="R272" s="8">
        <v>10900</v>
      </c>
    </row>
    <row r="273" spans="1:18">
      <c r="A273" s="36"/>
      <c r="B273" s="7">
        <v>620</v>
      </c>
      <c r="C273" s="7" t="s">
        <v>301</v>
      </c>
      <c r="D273" s="8">
        <v>0</v>
      </c>
      <c r="E273" s="8"/>
      <c r="F273" s="8">
        <v>2050</v>
      </c>
      <c r="G273" s="8"/>
      <c r="H273" s="8"/>
      <c r="I273" s="8"/>
      <c r="J273" s="8"/>
      <c r="K273" s="8"/>
      <c r="L273" s="8"/>
      <c r="M273" s="8"/>
      <c r="N273" s="8"/>
      <c r="O273" s="8"/>
      <c r="P273" s="8"/>
      <c r="Q273" s="8"/>
      <c r="R273" s="8">
        <f>SUM(D273:F273)</f>
        <v>2050</v>
      </c>
    </row>
    <row r="274" spans="1:18">
      <c r="A274" s="36" t="s">
        <v>90</v>
      </c>
      <c r="B274" s="7">
        <v>620</v>
      </c>
      <c r="C274" s="7" t="s">
        <v>306</v>
      </c>
      <c r="D274" s="8">
        <v>2250</v>
      </c>
      <c r="E274" s="8"/>
      <c r="F274" s="8"/>
      <c r="G274" s="8"/>
      <c r="H274" s="8"/>
      <c r="I274" s="8"/>
      <c r="J274" s="8"/>
      <c r="K274" s="8"/>
      <c r="L274" s="8"/>
      <c r="M274" s="8"/>
      <c r="N274" s="8"/>
      <c r="O274" s="8"/>
      <c r="P274" s="8"/>
      <c r="Q274" s="8"/>
      <c r="R274" s="8">
        <v>2250</v>
      </c>
    </row>
    <row r="275" spans="1:18">
      <c r="A275" s="71"/>
      <c r="B275" s="37" t="s">
        <v>17</v>
      </c>
      <c r="C275" s="37"/>
      <c r="D275" s="38">
        <f>SUM(D271:D274)</f>
        <v>65550</v>
      </c>
      <c r="E275" s="38"/>
      <c r="F275" s="38">
        <f>SUM(F271:F274)</f>
        <v>2050</v>
      </c>
      <c r="G275" s="38"/>
      <c r="H275" s="38"/>
      <c r="I275" s="38">
        <f>SUM(I271:I274)</f>
        <v>-1627</v>
      </c>
      <c r="J275" s="38"/>
      <c r="K275" s="38"/>
      <c r="L275" s="38"/>
      <c r="M275" s="38"/>
      <c r="N275" s="38"/>
      <c r="O275" s="38"/>
      <c r="P275" s="38"/>
      <c r="Q275" s="38"/>
      <c r="R275" s="38">
        <f>SUM(D275:Q275)</f>
        <v>65973</v>
      </c>
    </row>
    <row r="276" spans="1:18">
      <c r="A276" s="36" t="s">
        <v>90</v>
      </c>
      <c r="B276" s="7">
        <v>632001</v>
      </c>
      <c r="C276" s="7" t="s">
        <v>307</v>
      </c>
      <c r="D276" s="8">
        <v>8800</v>
      </c>
      <c r="E276" s="8"/>
      <c r="F276" s="8"/>
      <c r="G276" s="8"/>
      <c r="H276" s="8"/>
      <c r="I276" s="8"/>
      <c r="J276" s="8"/>
      <c r="K276" s="8"/>
      <c r="L276" s="8"/>
      <c r="M276" s="8"/>
      <c r="N276" s="8"/>
      <c r="O276" s="8"/>
      <c r="P276" s="8"/>
      <c r="Q276" s="8"/>
      <c r="R276" s="8">
        <v>8800</v>
      </c>
    </row>
    <row r="277" spans="1:18">
      <c r="A277" s="47" t="s">
        <v>90</v>
      </c>
      <c r="B277" s="12">
        <v>632001</v>
      </c>
      <c r="C277" s="12" t="s">
        <v>308</v>
      </c>
      <c r="D277" s="8">
        <v>16500</v>
      </c>
      <c r="E277" s="8"/>
      <c r="F277" s="8"/>
      <c r="G277" s="8"/>
      <c r="H277" s="8"/>
      <c r="I277" s="8"/>
      <c r="J277" s="8"/>
      <c r="K277" s="8"/>
      <c r="L277" s="8"/>
      <c r="M277" s="8"/>
      <c r="N277" s="8"/>
      <c r="O277" s="8"/>
      <c r="P277" s="8"/>
      <c r="Q277" s="8"/>
      <c r="R277" s="8">
        <v>16500</v>
      </c>
    </row>
    <row r="278" spans="1:18">
      <c r="A278" s="47" t="s">
        <v>90</v>
      </c>
      <c r="B278" s="12">
        <v>632003</v>
      </c>
      <c r="C278" s="12" t="s">
        <v>309</v>
      </c>
      <c r="D278" s="8">
        <v>1600</v>
      </c>
      <c r="E278" s="8"/>
      <c r="F278" s="8"/>
      <c r="G278" s="8"/>
      <c r="H278" s="8"/>
      <c r="I278" s="8"/>
      <c r="J278" s="8"/>
      <c r="K278" s="8"/>
      <c r="L278" s="8"/>
      <c r="M278" s="8"/>
      <c r="N278" s="8"/>
      <c r="O278" s="8"/>
      <c r="P278" s="8"/>
      <c r="Q278" s="8"/>
      <c r="R278" s="8">
        <v>1600</v>
      </c>
    </row>
    <row r="279" spans="1:18">
      <c r="A279" s="36" t="s">
        <v>90</v>
      </c>
      <c r="B279" s="7">
        <v>632003</v>
      </c>
      <c r="C279" s="7" t="s">
        <v>310</v>
      </c>
      <c r="D279" s="8">
        <v>2900</v>
      </c>
      <c r="E279" s="8"/>
      <c r="F279" s="8"/>
      <c r="G279" s="8"/>
      <c r="H279" s="8"/>
      <c r="I279" s="8"/>
      <c r="J279" s="8"/>
      <c r="K279" s="8"/>
      <c r="L279" s="8"/>
      <c r="M279" s="8"/>
      <c r="N279" s="8"/>
      <c r="O279" s="8"/>
      <c r="P279" s="8"/>
      <c r="Q279" s="8"/>
      <c r="R279" s="8">
        <v>2900</v>
      </c>
    </row>
    <row r="280" spans="1:18">
      <c r="A280" s="36" t="s">
        <v>90</v>
      </c>
      <c r="B280" s="7">
        <v>632003</v>
      </c>
      <c r="C280" s="7" t="s">
        <v>311</v>
      </c>
      <c r="D280" s="8">
        <v>2500</v>
      </c>
      <c r="E280" s="8"/>
      <c r="F280" s="8"/>
      <c r="G280" s="8"/>
      <c r="H280" s="8"/>
      <c r="I280" s="8"/>
      <c r="J280" s="8"/>
      <c r="K280" s="8"/>
      <c r="L280" s="8"/>
      <c r="M280" s="8"/>
      <c r="N280" s="8"/>
      <c r="O280" s="8"/>
      <c r="P280" s="8"/>
      <c r="Q280" s="8"/>
      <c r="R280" s="8">
        <v>2500</v>
      </c>
    </row>
    <row r="281" spans="1:18">
      <c r="A281" s="64" t="s">
        <v>312</v>
      </c>
      <c r="B281" s="17">
        <v>632003</v>
      </c>
      <c r="C281" s="17" t="s">
        <v>313</v>
      </c>
      <c r="D281" s="8">
        <v>250</v>
      </c>
      <c r="E281" s="8"/>
      <c r="F281" s="8"/>
      <c r="G281" s="8"/>
      <c r="H281" s="8"/>
      <c r="I281" s="8"/>
      <c r="J281" s="8"/>
      <c r="K281" s="8"/>
      <c r="L281" s="8"/>
      <c r="M281" s="8"/>
      <c r="N281" s="8"/>
      <c r="O281" s="8"/>
      <c r="P281" s="8"/>
      <c r="Q281" s="8"/>
      <c r="R281" s="8">
        <v>250</v>
      </c>
    </row>
    <row r="282" spans="1:18">
      <c r="A282" s="69"/>
      <c r="B282" s="37"/>
      <c r="C282" s="37"/>
      <c r="D282" s="38">
        <f>SUM(D276:D281)</f>
        <v>32550</v>
      </c>
      <c r="E282" s="38"/>
      <c r="F282" s="38"/>
      <c r="G282" s="38"/>
      <c r="H282" s="38"/>
      <c r="I282" s="38"/>
      <c r="J282" s="38"/>
      <c r="K282" s="38"/>
      <c r="L282" s="38"/>
      <c r="M282" s="38"/>
      <c r="N282" s="38"/>
      <c r="O282" s="38"/>
      <c r="P282" s="38"/>
      <c r="Q282" s="38"/>
      <c r="R282" s="38">
        <f>SUM(D282:Q282)</f>
        <v>32550</v>
      </c>
    </row>
    <row r="283" spans="1:18">
      <c r="A283" s="36" t="s">
        <v>90</v>
      </c>
      <c r="B283" s="7">
        <v>633002</v>
      </c>
      <c r="C283" s="7" t="s">
        <v>314</v>
      </c>
      <c r="D283" s="8">
        <v>2000</v>
      </c>
      <c r="E283" s="8"/>
      <c r="F283" s="8"/>
      <c r="G283" s="8"/>
      <c r="H283" s="8"/>
      <c r="I283" s="8"/>
      <c r="J283" s="8"/>
      <c r="K283" s="8"/>
      <c r="L283" s="8"/>
      <c r="M283" s="8"/>
      <c r="N283" s="8"/>
      <c r="O283" s="8"/>
      <c r="P283" s="8"/>
      <c r="Q283" s="8"/>
      <c r="R283" s="8">
        <v>2000</v>
      </c>
    </row>
    <row r="284" spans="1:18">
      <c r="A284" s="36" t="s">
        <v>90</v>
      </c>
      <c r="B284" s="7">
        <v>633003</v>
      </c>
      <c r="C284" s="7" t="s">
        <v>315</v>
      </c>
      <c r="D284" s="8">
        <v>0</v>
      </c>
      <c r="E284" s="8"/>
      <c r="F284" s="8"/>
      <c r="G284" s="8"/>
      <c r="H284" s="8"/>
      <c r="I284" s="8"/>
      <c r="J284" s="8"/>
      <c r="K284" s="8"/>
      <c r="L284" s="8"/>
      <c r="M284" s="8"/>
      <c r="N284" s="8"/>
      <c r="O284" s="8"/>
      <c r="P284" s="8"/>
      <c r="Q284" s="8"/>
      <c r="R284" s="8">
        <v>0</v>
      </c>
    </row>
    <row r="285" spans="1:18">
      <c r="A285" s="36" t="s">
        <v>90</v>
      </c>
      <c r="B285" s="7">
        <v>633004</v>
      </c>
      <c r="C285" s="7" t="s">
        <v>316</v>
      </c>
      <c r="D285" s="8">
        <v>0</v>
      </c>
      <c r="E285" s="8"/>
      <c r="F285" s="8"/>
      <c r="G285" s="8"/>
      <c r="H285" s="8"/>
      <c r="I285" s="8"/>
      <c r="J285" s="8"/>
      <c r="K285" s="8"/>
      <c r="L285" s="8"/>
      <c r="M285" s="8"/>
      <c r="N285" s="8"/>
      <c r="O285" s="8"/>
      <c r="P285" s="8"/>
      <c r="Q285" s="8"/>
      <c r="R285" s="8">
        <v>0</v>
      </c>
    </row>
    <row r="286" spans="1:18">
      <c r="A286" s="36" t="s">
        <v>90</v>
      </c>
      <c r="B286" s="7">
        <v>633005</v>
      </c>
      <c r="C286" s="73" t="s">
        <v>327</v>
      </c>
      <c r="D286" s="8">
        <v>0</v>
      </c>
      <c r="E286" s="8"/>
      <c r="F286" s="8">
        <v>2800</v>
      </c>
      <c r="G286" s="8"/>
      <c r="H286" s="8"/>
      <c r="I286" s="8">
        <v>-1400</v>
      </c>
      <c r="J286" s="8"/>
      <c r="K286" s="8"/>
      <c r="L286" s="8"/>
      <c r="M286" s="8"/>
      <c r="N286" s="8"/>
      <c r="O286" s="8"/>
      <c r="P286" s="8"/>
      <c r="Q286" s="8"/>
      <c r="R286" s="8">
        <f>SUM(D286:Q286)</f>
        <v>1400</v>
      </c>
    </row>
    <row r="287" spans="1:18">
      <c r="A287" s="64" t="s">
        <v>90</v>
      </c>
      <c r="B287" s="17">
        <v>633006</v>
      </c>
      <c r="C287" s="17" t="s">
        <v>238</v>
      </c>
      <c r="D287" s="8">
        <v>9200</v>
      </c>
      <c r="E287" s="8"/>
      <c r="F287" s="8"/>
      <c r="G287" s="8"/>
      <c r="H287" s="8"/>
      <c r="I287" s="8"/>
      <c r="J287" s="8"/>
      <c r="K287" s="8"/>
      <c r="L287" s="8"/>
      <c r="M287" s="8"/>
      <c r="N287" s="8"/>
      <c r="O287" s="8"/>
      <c r="P287" s="8"/>
      <c r="Q287" s="8"/>
      <c r="R287" s="8">
        <f>SUM(D287:Q287)</f>
        <v>9200</v>
      </c>
    </row>
    <row r="288" spans="1:18">
      <c r="A288" s="64" t="s">
        <v>90</v>
      </c>
      <c r="B288" s="17">
        <v>633009</v>
      </c>
      <c r="C288" s="17" t="s">
        <v>317</v>
      </c>
      <c r="D288" s="70">
        <v>500</v>
      </c>
      <c r="E288" s="70"/>
      <c r="F288" s="70"/>
      <c r="G288" s="70"/>
      <c r="H288" s="70"/>
      <c r="I288" s="70"/>
      <c r="J288" s="70"/>
      <c r="K288" s="70"/>
      <c r="L288" s="70"/>
      <c r="M288" s="70"/>
      <c r="N288" s="70"/>
      <c r="O288" s="70"/>
      <c r="P288" s="70"/>
      <c r="Q288" s="70"/>
      <c r="R288" s="70">
        <v>500</v>
      </c>
    </row>
    <row r="289" spans="1:18">
      <c r="A289" s="64" t="s">
        <v>90</v>
      </c>
      <c r="B289" s="17">
        <v>633010</v>
      </c>
      <c r="C289" s="17" t="s">
        <v>318</v>
      </c>
      <c r="D289" s="8">
        <v>200</v>
      </c>
      <c r="E289" s="8"/>
      <c r="F289" s="8"/>
      <c r="G289" s="8"/>
      <c r="H289" s="8"/>
      <c r="I289" s="8"/>
      <c r="J289" s="8"/>
      <c r="K289" s="8"/>
      <c r="L289" s="8"/>
      <c r="M289" s="8"/>
      <c r="N289" s="8"/>
      <c r="O289" s="8"/>
      <c r="P289" s="8"/>
      <c r="Q289" s="8"/>
      <c r="R289" s="8">
        <v>200</v>
      </c>
    </row>
    <row r="290" spans="1:18">
      <c r="A290" s="64" t="s">
        <v>90</v>
      </c>
      <c r="B290" s="17">
        <v>633016</v>
      </c>
      <c r="C290" s="17" t="s">
        <v>319</v>
      </c>
      <c r="D290" s="8">
        <v>1500</v>
      </c>
      <c r="E290" s="8"/>
      <c r="F290" s="8"/>
      <c r="G290" s="8"/>
      <c r="H290" s="8"/>
      <c r="I290" s="8"/>
      <c r="J290" s="8"/>
      <c r="K290" s="8"/>
      <c r="L290" s="8"/>
      <c r="M290" s="8"/>
      <c r="N290" s="8"/>
      <c r="O290" s="8"/>
      <c r="P290" s="8"/>
      <c r="Q290" s="8"/>
      <c r="R290" s="8">
        <v>1500</v>
      </c>
    </row>
    <row r="291" spans="1:18">
      <c r="A291" s="64" t="s">
        <v>90</v>
      </c>
      <c r="B291" s="17">
        <v>633018</v>
      </c>
      <c r="C291" s="17" t="s">
        <v>320</v>
      </c>
      <c r="D291" s="8">
        <v>229</v>
      </c>
      <c r="E291" s="8"/>
      <c r="F291" s="8"/>
      <c r="G291" s="8"/>
      <c r="H291" s="8"/>
      <c r="I291" s="8"/>
      <c r="J291" s="8"/>
      <c r="K291" s="8"/>
      <c r="L291" s="8"/>
      <c r="M291" s="8"/>
      <c r="N291" s="8"/>
      <c r="O291" s="8"/>
      <c r="P291" s="8"/>
      <c r="Q291" s="8"/>
      <c r="R291" s="8">
        <v>229</v>
      </c>
    </row>
    <row r="292" spans="1:18">
      <c r="A292" s="72"/>
      <c r="B292" s="66"/>
      <c r="C292" s="66"/>
      <c r="D292" s="38">
        <f>SUM(D283:D291)</f>
        <v>13629</v>
      </c>
      <c r="E292" s="38"/>
      <c r="F292" s="38">
        <f>SUM(F283:F291)</f>
        <v>2800</v>
      </c>
      <c r="G292" s="38"/>
      <c r="H292" s="38"/>
      <c r="I292" s="38">
        <f>SUM(I283:I291)</f>
        <v>-1400</v>
      </c>
      <c r="J292" s="38"/>
      <c r="K292" s="38"/>
      <c r="L292" s="38"/>
      <c r="M292" s="38"/>
      <c r="N292" s="38"/>
      <c r="O292" s="38"/>
      <c r="P292" s="38"/>
      <c r="Q292" s="38"/>
      <c r="R292" s="67">
        <f>SUM(D292:Q292)</f>
        <v>15029</v>
      </c>
    </row>
    <row r="293" spans="1:18">
      <c r="A293" s="36" t="s">
        <v>90</v>
      </c>
      <c r="B293" s="7">
        <v>634</v>
      </c>
      <c r="C293" s="7" t="s">
        <v>321</v>
      </c>
      <c r="D293" s="8">
        <v>3000</v>
      </c>
      <c r="E293" s="8"/>
      <c r="F293" s="8"/>
      <c r="G293" s="8"/>
      <c r="H293" s="8"/>
      <c r="I293" s="8"/>
      <c r="J293" s="8"/>
      <c r="K293" s="8"/>
      <c r="L293" s="8"/>
      <c r="M293" s="8"/>
      <c r="N293" s="8"/>
      <c r="O293" s="8"/>
      <c r="P293" s="8"/>
      <c r="Q293" s="8"/>
      <c r="R293" s="8">
        <f t="shared" ref="R293:R302" si="14">SUM(D293:E293)</f>
        <v>3000</v>
      </c>
    </row>
    <row r="294" spans="1:18">
      <c r="A294" s="36" t="s">
        <v>90</v>
      </c>
      <c r="B294" s="7">
        <v>714001</v>
      </c>
      <c r="C294" s="7" t="s">
        <v>322</v>
      </c>
      <c r="D294" s="16">
        <v>0</v>
      </c>
      <c r="E294" s="16"/>
      <c r="F294" s="16"/>
      <c r="G294" s="16"/>
      <c r="H294" s="16"/>
      <c r="I294" s="16"/>
      <c r="J294" s="16"/>
      <c r="K294" s="16"/>
      <c r="L294" s="16"/>
      <c r="M294" s="16"/>
      <c r="N294" s="16"/>
      <c r="O294" s="16"/>
      <c r="P294" s="16"/>
      <c r="Q294" s="16"/>
      <c r="R294" s="16">
        <f t="shared" si="14"/>
        <v>0</v>
      </c>
    </row>
    <row r="295" spans="1:18">
      <c r="A295" s="36" t="s">
        <v>90</v>
      </c>
      <c r="B295" s="7">
        <v>700</v>
      </c>
      <c r="C295" s="7" t="s">
        <v>323</v>
      </c>
      <c r="D295" s="16">
        <v>0</v>
      </c>
      <c r="E295" s="16"/>
      <c r="F295" s="16"/>
      <c r="G295" s="16"/>
      <c r="H295" s="16"/>
      <c r="I295" s="16"/>
      <c r="J295" s="16"/>
      <c r="K295" s="16"/>
      <c r="L295" s="16"/>
      <c r="M295" s="16"/>
      <c r="N295" s="16"/>
      <c r="O295" s="16"/>
      <c r="P295" s="16"/>
      <c r="Q295" s="16"/>
      <c r="R295" s="16">
        <f t="shared" si="14"/>
        <v>0</v>
      </c>
    </row>
    <row r="296" spans="1:18">
      <c r="A296" s="36" t="s">
        <v>90</v>
      </c>
      <c r="B296" s="7">
        <v>635002</v>
      </c>
      <c r="C296" s="73" t="s">
        <v>324</v>
      </c>
      <c r="D296" s="8">
        <v>3500</v>
      </c>
      <c r="E296" s="8"/>
      <c r="F296" s="8"/>
      <c r="G296" s="8"/>
      <c r="H296" s="8"/>
      <c r="I296" s="8"/>
      <c r="J296" s="8"/>
      <c r="K296" s="8"/>
      <c r="L296" s="8"/>
      <c r="M296" s="8"/>
      <c r="N296" s="8"/>
      <c r="O296" s="8"/>
      <c r="P296" s="8"/>
      <c r="Q296" s="8"/>
      <c r="R296" s="8">
        <f t="shared" si="14"/>
        <v>3500</v>
      </c>
    </row>
    <row r="297" spans="1:18">
      <c r="A297" s="36" t="s">
        <v>90</v>
      </c>
      <c r="B297" s="7">
        <v>635006</v>
      </c>
      <c r="C297" s="73" t="s">
        <v>325</v>
      </c>
      <c r="D297" s="8">
        <v>0</v>
      </c>
      <c r="E297" s="8"/>
      <c r="F297" s="8"/>
      <c r="G297" s="8"/>
      <c r="H297" s="8"/>
      <c r="I297" s="8">
        <v>300</v>
      </c>
      <c r="J297" s="8"/>
      <c r="K297" s="8"/>
      <c r="L297" s="8"/>
      <c r="M297" s="8"/>
      <c r="N297" s="8"/>
      <c r="O297" s="8"/>
      <c r="P297" s="8"/>
      <c r="Q297" s="8"/>
      <c r="R297" s="8">
        <f>SUM(D297:Q297)</f>
        <v>300</v>
      </c>
    </row>
    <row r="298" spans="1:18">
      <c r="A298" s="36" t="s">
        <v>90</v>
      </c>
      <c r="B298" s="7">
        <v>635006</v>
      </c>
      <c r="C298" s="73" t="s">
        <v>326</v>
      </c>
      <c r="D298" s="8">
        <v>0</v>
      </c>
      <c r="E298" s="8"/>
      <c r="F298" s="8"/>
      <c r="G298" s="8"/>
      <c r="H298" s="8"/>
      <c r="I298" s="8"/>
      <c r="J298" s="8"/>
      <c r="K298" s="8"/>
      <c r="L298" s="8"/>
      <c r="M298" s="8"/>
      <c r="N298" s="8"/>
      <c r="O298" s="8"/>
      <c r="P298" s="8"/>
      <c r="Q298" s="8"/>
      <c r="R298" s="8">
        <f t="shared" si="14"/>
        <v>0</v>
      </c>
    </row>
    <row r="299" spans="1:18">
      <c r="A299" s="36" t="s">
        <v>90</v>
      </c>
      <c r="B299" s="7">
        <v>716</v>
      </c>
      <c r="C299" s="7" t="s">
        <v>328</v>
      </c>
      <c r="D299" s="16">
        <v>0</v>
      </c>
      <c r="E299" s="16"/>
      <c r="F299" s="16"/>
      <c r="G299" s="16"/>
      <c r="H299" s="16"/>
      <c r="I299" s="16"/>
      <c r="J299" s="16"/>
      <c r="K299" s="16"/>
      <c r="L299" s="16"/>
      <c r="M299" s="16"/>
      <c r="N299" s="16"/>
      <c r="O299" s="16"/>
      <c r="P299" s="16"/>
      <c r="Q299" s="16"/>
      <c r="R299" s="16">
        <f t="shared" si="14"/>
        <v>0</v>
      </c>
    </row>
    <row r="300" spans="1:18">
      <c r="A300" s="36" t="s">
        <v>90</v>
      </c>
      <c r="B300" s="7">
        <v>717001</v>
      </c>
      <c r="C300" s="7" t="s">
        <v>329</v>
      </c>
      <c r="D300" s="16">
        <v>0</v>
      </c>
      <c r="E300" s="16"/>
      <c r="F300" s="16"/>
      <c r="G300" s="16"/>
      <c r="H300" s="16"/>
      <c r="I300" s="16"/>
      <c r="J300" s="16"/>
      <c r="K300" s="16"/>
      <c r="L300" s="16"/>
      <c r="M300" s="16"/>
      <c r="N300" s="16"/>
      <c r="O300" s="16"/>
      <c r="P300" s="16"/>
      <c r="Q300" s="16"/>
      <c r="R300" s="16">
        <f t="shared" si="14"/>
        <v>0</v>
      </c>
    </row>
    <row r="301" spans="1:18">
      <c r="A301" s="36" t="s">
        <v>90</v>
      </c>
      <c r="B301" s="7">
        <v>717</v>
      </c>
      <c r="C301" s="74" t="s">
        <v>330</v>
      </c>
      <c r="D301" s="16">
        <v>90000</v>
      </c>
      <c r="E301" s="16"/>
      <c r="F301" s="16"/>
      <c r="G301" s="16"/>
      <c r="H301" s="16"/>
      <c r="I301" s="16">
        <v>-60000</v>
      </c>
      <c r="J301" s="16"/>
      <c r="K301" s="16"/>
      <c r="L301" s="16"/>
      <c r="M301" s="16"/>
      <c r="N301" s="16"/>
      <c r="O301" s="16"/>
      <c r="P301" s="16"/>
      <c r="Q301" s="16"/>
      <c r="R301" s="16">
        <f t="shared" si="14"/>
        <v>90000</v>
      </c>
    </row>
    <row r="302" spans="1:18">
      <c r="A302" s="36" t="s">
        <v>90</v>
      </c>
      <c r="B302" s="7">
        <v>633002</v>
      </c>
      <c r="C302" s="74" t="s">
        <v>331</v>
      </c>
      <c r="D302" s="16">
        <v>0</v>
      </c>
      <c r="E302" s="16"/>
      <c r="F302" s="16"/>
      <c r="G302" s="16"/>
      <c r="H302" s="16"/>
      <c r="I302" s="16"/>
      <c r="J302" s="16"/>
      <c r="K302" s="16"/>
      <c r="L302" s="16"/>
      <c r="M302" s="16"/>
      <c r="N302" s="16"/>
      <c r="O302" s="16"/>
      <c r="P302" s="16"/>
      <c r="Q302" s="16"/>
      <c r="R302" s="16">
        <f t="shared" si="14"/>
        <v>0</v>
      </c>
    </row>
    <row r="303" spans="1:18">
      <c r="A303" s="36" t="s">
        <v>387</v>
      </c>
      <c r="B303" s="7">
        <v>713005</v>
      </c>
      <c r="C303" s="7" t="s">
        <v>332</v>
      </c>
      <c r="D303" s="16">
        <v>0</v>
      </c>
      <c r="E303" s="16"/>
      <c r="F303" s="16">
        <v>10000</v>
      </c>
      <c r="G303" s="16"/>
      <c r="H303" s="16"/>
      <c r="I303" s="16"/>
      <c r="J303" s="16"/>
      <c r="K303" s="16"/>
      <c r="L303" s="16"/>
      <c r="M303" s="16"/>
      <c r="N303" s="16"/>
      <c r="O303" s="16"/>
      <c r="P303" s="16"/>
      <c r="Q303" s="16"/>
      <c r="R303" s="16">
        <f>SUM(D303:F303)</f>
        <v>10000</v>
      </c>
    </row>
    <row r="304" spans="1:18">
      <c r="A304" s="69"/>
      <c r="B304" s="37"/>
      <c r="C304" s="37"/>
      <c r="D304" s="38">
        <f>SUM(D293:D303)</f>
        <v>96500</v>
      </c>
      <c r="E304" s="38"/>
      <c r="F304" s="38">
        <f>SUM(F293:F303)</f>
        <v>10000</v>
      </c>
      <c r="G304" s="38"/>
      <c r="H304" s="38"/>
      <c r="I304" s="38">
        <f>SUM(I293:I303)</f>
        <v>-59700</v>
      </c>
      <c r="J304" s="38"/>
      <c r="K304" s="38"/>
      <c r="L304" s="38"/>
      <c r="M304" s="38"/>
      <c r="N304" s="38"/>
      <c r="O304" s="38"/>
      <c r="P304" s="38"/>
      <c r="Q304" s="38"/>
      <c r="R304" s="38">
        <f>SUM(D304:Q304)</f>
        <v>46800</v>
      </c>
    </row>
    <row r="305" spans="1:18">
      <c r="A305" s="36" t="s">
        <v>90</v>
      </c>
      <c r="B305" s="7">
        <v>637004</v>
      </c>
      <c r="C305" s="7" t="s">
        <v>333</v>
      </c>
      <c r="D305" s="8">
        <v>200</v>
      </c>
      <c r="E305" s="8"/>
      <c r="F305" s="8"/>
      <c r="G305" s="8"/>
      <c r="H305" s="8"/>
      <c r="I305" s="8"/>
      <c r="J305" s="8"/>
      <c r="K305" s="8"/>
      <c r="L305" s="8"/>
      <c r="M305" s="8"/>
      <c r="N305" s="8"/>
      <c r="O305" s="8"/>
      <c r="P305" s="8"/>
      <c r="Q305" s="8"/>
      <c r="R305" s="8">
        <f t="shared" ref="R305:R316" si="15">SUM(D305:E305)</f>
        <v>200</v>
      </c>
    </row>
    <row r="306" spans="1:18">
      <c r="A306" s="36" t="s">
        <v>90</v>
      </c>
      <c r="B306" s="7">
        <v>637004</v>
      </c>
      <c r="C306" s="7" t="s">
        <v>334</v>
      </c>
      <c r="D306" s="8">
        <v>250</v>
      </c>
      <c r="E306" s="8"/>
      <c r="F306" s="8"/>
      <c r="G306" s="8"/>
      <c r="H306" s="8"/>
      <c r="I306" s="8"/>
      <c r="J306" s="8"/>
      <c r="K306" s="8"/>
      <c r="L306" s="8"/>
      <c r="M306" s="8"/>
      <c r="N306" s="8"/>
      <c r="O306" s="8"/>
      <c r="P306" s="8"/>
      <c r="Q306" s="8"/>
      <c r="R306" s="8">
        <f t="shared" si="15"/>
        <v>250</v>
      </c>
    </row>
    <row r="307" spans="1:18">
      <c r="A307" s="36" t="s">
        <v>90</v>
      </c>
      <c r="B307" s="7">
        <v>637004</v>
      </c>
      <c r="C307" s="7" t="s">
        <v>335</v>
      </c>
      <c r="D307" s="8">
        <v>50</v>
      </c>
      <c r="E307" s="8"/>
      <c r="F307" s="8"/>
      <c r="G307" s="8"/>
      <c r="H307" s="8"/>
      <c r="I307" s="8"/>
      <c r="J307" s="8"/>
      <c r="K307" s="8"/>
      <c r="L307" s="8"/>
      <c r="M307" s="8"/>
      <c r="N307" s="8"/>
      <c r="O307" s="8"/>
      <c r="P307" s="8"/>
      <c r="Q307" s="8"/>
      <c r="R307" s="8">
        <f t="shared" si="15"/>
        <v>50</v>
      </c>
    </row>
    <row r="308" spans="1:18">
      <c r="A308" s="36" t="s">
        <v>90</v>
      </c>
      <c r="B308" s="7">
        <v>637005</v>
      </c>
      <c r="C308" s="7" t="s">
        <v>336</v>
      </c>
      <c r="D308" s="8">
        <v>0</v>
      </c>
      <c r="E308" s="8"/>
      <c r="F308" s="8"/>
      <c r="G308" s="8"/>
      <c r="H308" s="8"/>
      <c r="I308" s="8"/>
      <c r="J308" s="8"/>
      <c r="K308" s="8"/>
      <c r="L308" s="8"/>
      <c r="M308" s="8"/>
      <c r="N308" s="8"/>
      <c r="O308" s="8"/>
      <c r="P308" s="8"/>
      <c r="Q308" s="8"/>
      <c r="R308" s="8">
        <f t="shared" si="15"/>
        <v>0</v>
      </c>
    </row>
    <row r="309" spans="1:18">
      <c r="A309" s="36" t="s">
        <v>90</v>
      </c>
      <c r="B309" s="7">
        <v>637005</v>
      </c>
      <c r="C309" s="7" t="s">
        <v>337</v>
      </c>
      <c r="D309" s="8">
        <v>0</v>
      </c>
      <c r="E309" s="8"/>
      <c r="F309" s="8"/>
      <c r="G309" s="8"/>
      <c r="H309" s="8"/>
      <c r="I309" s="8">
        <v>2000</v>
      </c>
      <c r="J309" s="8"/>
      <c r="K309" s="8"/>
      <c r="L309" s="8"/>
      <c r="M309" s="8"/>
      <c r="N309" s="8"/>
      <c r="O309" s="8"/>
      <c r="P309" s="8"/>
      <c r="Q309" s="8"/>
      <c r="R309" s="8">
        <f>SUM(D309:Q309)</f>
        <v>2000</v>
      </c>
    </row>
    <row r="310" spans="1:18">
      <c r="A310" s="47" t="s">
        <v>90</v>
      </c>
      <c r="B310" s="12">
        <v>637005</v>
      </c>
      <c r="C310" s="12" t="s">
        <v>338</v>
      </c>
      <c r="D310" s="70">
        <v>1000</v>
      </c>
      <c r="E310" s="70"/>
      <c r="F310" s="70"/>
      <c r="G310" s="70"/>
      <c r="H310" s="70"/>
      <c r="I310" s="70"/>
      <c r="J310" s="70"/>
      <c r="K310" s="70"/>
      <c r="L310" s="70"/>
      <c r="M310" s="70"/>
      <c r="N310" s="70"/>
      <c r="O310" s="70"/>
      <c r="P310" s="70"/>
      <c r="Q310" s="70"/>
      <c r="R310" s="8">
        <f t="shared" si="15"/>
        <v>1000</v>
      </c>
    </row>
    <row r="311" spans="1:18">
      <c r="A311" s="47" t="s">
        <v>90</v>
      </c>
      <c r="B311" s="12">
        <v>637005</v>
      </c>
      <c r="C311" s="12" t="s">
        <v>339</v>
      </c>
      <c r="D311" s="70">
        <v>650</v>
      </c>
      <c r="E311" s="70"/>
      <c r="F311" s="70"/>
      <c r="G311" s="70"/>
      <c r="H311" s="70"/>
      <c r="I311" s="70"/>
      <c r="J311" s="70"/>
      <c r="K311" s="70"/>
      <c r="L311" s="70"/>
      <c r="M311" s="70"/>
      <c r="N311" s="70"/>
      <c r="O311" s="70"/>
      <c r="P311" s="70"/>
      <c r="Q311" s="70"/>
      <c r="R311" s="8">
        <f t="shared" si="15"/>
        <v>650</v>
      </c>
    </row>
    <row r="312" spans="1:18">
      <c r="A312" s="47" t="s">
        <v>90</v>
      </c>
      <c r="B312" s="12">
        <v>637005</v>
      </c>
      <c r="C312" s="12" t="s">
        <v>340</v>
      </c>
      <c r="D312" s="8">
        <v>6000</v>
      </c>
      <c r="E312" s="8"/>
      <c r="F312" s="8"/>
      <c r="G312" s="8"/>
      <c r="H312" s="8"/>
      <c r="I312" s="8"/>
      <c r="J312" s="8"/>
      <c r="K312" s="8"/>
      <c r="L312" s="8"/>
      <c r="M312" s="8"/>
      <c r="N312" s="8"/>
      <c r="O312" s="8"/>
      <c r="P312" s="8"/>
      <c r="Q312" s="8"/>
      <c r="R312" s="8">
        <f t="shared" si="15"/>
        <v>6000</v>
      </c>
    </row>
    <row r="313" spans="1:18">
      <c r="A313" s="47" t="s">
        <v>90</v>
      </c>
      <c r="B313" s="12">
        <v>637005</v>
      </c>
      <c r="C313" s="12" t="s">
        <v>341</v>
      </c>
      <c r="D313" s="8">
        <v>1500</v>
      </c>
      <c r="E313" s="8"/>
      <c r="F313" s="8"/>
      <c r="G313" s="8"/>
      <c r="H313" s="8"/>
      <c r="I313" s="8"/>
      <c r="J313" s="8"/>
      <c r="K313" s="8"/>
      <c r="L313" s="8"/>
      <c r="M313" s="8"/>
      <c r="N313" s="8"/>
      <c r="O313" s="8"/>
      <c r="P313" s="8"/>
      <c r="Q313" s="8"/>
      <c r="R313" s="8">
        <f t="shared" si="15"/>
        <v>1500</v>
      </c>
    </row>
    <row r="314" spans="1:18">
      <c r="A314" s="47" t="s">
        <v>90</v>
      </c>
      <c r="B314" s="12">
        <v>637005</v>
      </c>
      <c r="C314" s="12" t="s">
        <v>342</v>
      </c>
      <c r="D314" s="8">
        <v>1500</v>
      </c>
      <c r="E314" s="8"/>
      <c r="F314" s="8"/>
      <c r="G314" s="8"/>
      <c r="H314" s="8"/>
      <c r="I314" s="8"/>
      <c r="J314" s="8"/>
      <c r="K314" s="8"/>
      <c r="L314" s="8"/>
      <c r="M314" s="8"/>
      <c r="N314" s="8"/>
      <c r="O314" s="8"/>
      <c r="P314" s="8"/>
      <c r="Q314" s="8"/>
      <c r="R314" s="8">
        <f t="shared" si="15"/>
        <v>1500</v>
      </c>
    </row>
    <row r="315" spans="1:18">
      <c r="A315" s="47" t="s">
        <v>90</v>
      </c>
      <c r="B315" s="12">
        <v>637005</v>
      </c>
      <c r="C315" s="12" t="s">
        <v>343</v>
      </c>
      <c r="D315" s="70">
        <v>500</v>
      </c>
      <c r="E315" s="70"/>
      <c r="F315" s="70"/>
      <c r="G315" s="70"/>
      <c r="H315" s="70"/>
      <c r="I315" s="70"/>
      <c r="J315" s="70"/>
      <c r="K315" s="70"/>
      <c r="L315" s="70"/>
      <c r="M315" s="70"/>
      <c r="N315" s="70"/>
      <c r="O315" s="70"/>
      <c r="P315" s="70"/>
      <c r="Q315" s="70"/>
      <c r="R315" s="8">
        <f t="shared" si="15"/>
        <v>500</v>
      </c>
    </row>
    <row r="316" spans="1:18">
      <c r="A316" s="47" t="s">
        <v>90</v>
      </c>
      <c r="B316" s="12">
        <v>630</v>
      </c>
      <c r="C316" s="12" t="s">
        <v>344</v>
      </c>
      <c r="D316" s="8">
        <v>3000</v>
      </c>
      <c r="E316" s="8"/>
      <c r="F316" s="8"/>
      <c r="G316" s="8"/>
      <c r="H316" s="8"/>
      <c r="I316" s="8"/>
      <c r="J316" s="8"/>
      <c r="K316" s="8"/>
      <c r="L316" s="8"/>
      <c r="M316" s="8"/>
      <c r="N316" s="8"/>
      <c r="O316" s="8"/>
      <c r="P316" s="8"/>
      <c r="Q316" s="8"/>
      <c r="R316" s="8">
        <f t="shared" si="15"/>
        <v>3000</v>
      </c>
    </row>
    <row r="317" spans="1:18">
      <c r="A317" s="69"/>
      <c r="B317" s="37"/>
      <c r="C317" s="37"/>
      <c r="D317" s="38">
        <f>SUM(D305:D316)</f>
        <v>14650</v>
      </c>
      <c r="E317" s="38"/>
      <c r="F317" s="38"/>
      <c r="G317" s="38"/>
      <c r="H317" s="38"/>
      <c r="I317" s="38">
        <f>SUM(I305:I316)</f>
        <v>2000</v>
      </c>
      <c r="J317" s="38"/>
      <c r="K317" s="38"/>
      <c r="L317" s="38"/>
      <c r="M317" s="38"/>
      <c r="N317" s="38"/>
      <c r="O317" s="38"/>
      <c r="P317" s="38"/>
      <c r="Q317" s="38"/>
      <c r="R317" s="38">
        <f>SUM(D317:Q317)</f>
        <v>16650</v>
      </c>
    </row>
    <row r="318" spans="1:18">
      <c r="A318" s="47" t="s">
        <v>90</v>
      </c>
      <c r="B318" s="12">
        <v>636</v>
      </c>
      <c r="C318" s="12" t="s">
        <v>345</v>
      </c>
      <c r="D318" s="8">
        <v>1</v>
      </c>
      <c r="E318" s="8"/>
      <c r="F318" s="8">
        <v>1</v>
      </c>
      <c r="G318" s="8"/>
      <c r="H318" s="8"/>
      <c r="I318" s="8"/>
      <c r="J318" s="8"/>
      <c r="K318" s="8"/>
      <c r="L318" s="8"/>
      <c r="M318" s="8"/>
      <c r="N318" s="8"/>
      <c r="O318" s="8"/>
      <c r="P318" s="8"/>
      <c r="Q318" s="8"/>
      <c r="R318" s="8">
        <f>SUM(D318:F318)</f>
        <v>2</v>
      </c>
    </row>
    <row r="319" spans="1:18">
      <c r="A319" s="47" t="s">
        <v>90</v>
      </c>
      <c r="B319" s="12">
        <v>637012</v>
      </c>
      <c r="C319" s="12" t="s">
        <v>346</v>
      </c>
      <c r="D319" s="8">
        <v>7</v>
      </c>
      <c r="E319" s="8"/>
      <c r="F319" s="8"/>
      <c r="G319" s="8"/>
      <c r="H319" s="8"/>
      <c r="I319" s="8"/>
      <c r="J319" s="8"/>
      <c r="K319" s="8"/>
      <c r="L319" s="8"/>
      <c r="M319" s="8"/>
      <c r="N319" s="8"/>
      <c r="O319" s="8"/>
      <c r="P319" s="8"/>
      <c r="Q319" s="8"/>
      <c r="R319" s="8">
        <f t="shared" ref="R319:R330" si="16">SUM(D319:E319)</f>
        <v>7</v>
      </c>
    </row>
    <row r="320" spans="1:18">
      <c r="A320" s="47" t="s">
        <v>86</v>
      </c>
      <c r="B320" s="12">
        <v>637012</v>
      </c>
      <c r="C320" s="12" t="s">
        <v>347</v>
      </c>
      <c r="D320" s="8">
        <v>3000</v>
      </c>
      <c r="E320" s="8"/>
      <c r="F320" s="8"/>
      <c r="G320" s="8"/>
      <c r="H320" s="8"/>
      <c r="I320" s="8"/>
      <c r="J320" s="8"/>
      <c r="K320" s="8"/>
      <c r="L320" s="8"/>
      <c r="M320" s="8"/>
      <c r="N320" s="8"/>
      <c r="O320" s="8"/>
      <c r="P320" s="8"/>
      <c r="Q320" s="8"/>
      <c r="R320" s="8">
        <f t="shared" si="16"/>
        <v>3000</v>
      </c>
    </row>
    <row r="321" spans="1:18">
      <c r="A321" s="47" t="s">
        <v>312</v>
      </c>
      <c r="B321" s="12">
        <v>637012</v>
      </c>
      <c r="C321" s="12" t="s">
        <v>348</v>
      </c>
      <c r="D321" s="8">
        <v>170</v>
      </c>
      <c r="E321" s="8"/>
      <c r="F321" s="8"/>
      <c r="G321" s="8"/>
      <c r="H321" s="8"/>
      <c r="I321" s="8"/>
      <c r="J321" s="8"/>
      <c r="K321" s="8"/>
      <c r="L321" s="8"/>
      <c r="M321" s="8"/>
      <c r="N321" s="8"/>
      <c r="O321" s="8"/>
      <c r="P321" s="8"/>
      <c r="Q321" s="8"/>
      <c r="R321" s="8">
        <f t="shared" si="16"/>
        <v>170</v>
      </c>
    </row>
    <row r="322" spans="1:18">
      <c r="A322" s="47" t="s">
        <v>90</v>
      </c>
      <c r="B322" s="12">
        <v>637014</v>
      </c>
      <c r="C322" s="12" t="s">
        <v>137</v>
      </c>
      <c r="D322" s="8">
        <v>7100</v>
      </c>
      <c r="E322" s="8"/>
      <c r="F322" s="8"/>
      <c r="G322" s="8"/>
      <c r="H322" s="8"/>
      <c r="I322" s="8"/>
      <c r="J322" s="8"/>
      <c r="K322" s="8"/>
      <c r="L322" s="8"/>
      <c r="M322" s="8"/>
      <c r="N322" s="8"/>
      <c r="O322" s="8"/>
      <c r="P322" s="8"/>
      <c r="Q322" s="8"/>
      <c r="R322" s="8">
        <f t="shared" si="16"/>
        <v>7100</v>
      </c>
    </row>
    <row r="323" spans="1:18">
      <c r="A323" s="47" t="s">
        <v>90</v>
      </c>
      <c r="B323" s="12">
        <v>637015</v>
      </c>
      <c r="C323" s="12" t="s">
        <v>349</v>
      </c>
      <c r="D323" s="8">
        <v>2849</v>
      </c>
      <c r="E323" s="8"/>
      <c r="F323" s="8">
        <v>228</v>
      </c>
      <c r="G323" s="8"/>
      <c r="H323" s="8"/>
      <c r="I323" s="8"/>
      <c r="J323" s="8"/>
      <c r="K323" s="8"/>
      <c r="L323" s="8"/>
      <c r="M323" s="8"/>
      <c r="N323" s="8"/>
      <c r="O323" s="8"/>
      <c r="P323" s="8"/>
      <c r="Q323" s="8"/>
      <c r="R323" s="8">
        <f>SUM(D323:F323)</f>
        <v>3077</v>
      </c>
    </row>
    <row r="324" spans="1:18">
      <c r="A324" s="47" t="s">
        <v>90</v>
      </c>
      <c r="B324" s="12">
        <v>637016</v>
      </c>
      <c r="C324" s="12" t="s">
        <v>350</v>
      </c>
      <c r="D324" s="8">
        <v>1800</v>
      </c>
      <c r="E324" s="8"/>
      <c r="F324" s="8"/>
      <c r="G324" s="8"/>
      <c r="H324" s="8"/>
      <c r="I324" s="8"/>
      <c r="J324" s="8"/>
      <c r="K324" s="8"/>
      <c r="L324" s="8"/>
      <c r="M324" s="8"/>
      <c r="N324" s="8"/>
      <c r="O324" s="8"/>
      <c r="P324" s="8"/>
      <c r="Q324" s="8"/>
      <c r="R324" s="8">
        <f t="shared" si="16"/>
        <v>1800</v>
      </c>
    </row>
    <row r="325" spans="1:18">
      <c r="A325" s="47" t="s">
        <v>90</v>
      </c>
      <c r="B325" s="12">
        <v>637027</v>
      </c>
      <c r="C325" s="12" t="s">
        <v>351</v>
      </c>
      <c r="D325" s="8">
        <v>1000</v>
      </c>
      <c r="E325" s="8"/>
      <c r="F325" s="8"/>
      <c r="G325" s="8"/>
      <c r="H325" s="8"/>
      <c r="I325" s="8"/>
      <c r="J325" s="8"/>
      <c r="K325" s="8"/>
      <c r="L325" s="8"/>
      <c r="M325" s="8"/>
      <c r="N325" s="8"/>
      <c r="O325" s="8"/>
      <c r="P325" s="8"/>
      <c r="Q325" s="8"/>
      <c r="R325" s="8">
        <f t="shared" si="16"/>
        <v>1000</v>
      </c>
    </row>
    <row r="326" spans="1:18">
      <c r="A326" s="47" t="s">
        <v>90</v>
      </c>
      <c r="B326" s="12" t="s">
        <v>352</v>
      </c>
      <c r="C326" s="12" t="s">
        <v>353</v>
      </c>
      <c r="D326" s="8">
        <v>0</v>
      </c>
      <c r="E326" s="8"/>
      <c r="F326" s="8"/>
      <c r="G326" s="8"/>
      <c r="H326" s="8"/>
      <c r="I326" s="8"/>
      <c r="J326" s="8"/>
      <c r="K326" s="8"/>
      <c r="L326" s="8"/>
      <c r="M326" s="8"/>
      <c r="N326" s="8"/>
      <c r="O326" s="8"/>
      <c r="P326" s="8"/>
      <c r="Q326" s="8"/>
      <c r="R326" s="8">
        <f t="shared" si="16"/>
        <v>0</v>
      </c>
    </row>
    <row r="327" spans="1:18">
      <c r="A327" s="47" t="s">
        <v>90</v>
      </c>
      <c r="B327" s="12" t="s">
        <v>352</v>
      </c>
      <c r="C327" s="12" t="s">
        <v>354</v>
      </c>
      <c r="D327" s="8">
        <v>0</v>
      </c>
      <c r="E327" s="8"/>
      <c r="F327" s="8"/>
      <c r="G327" s="8"/>
      <c r="H327" s="8"/>
      <c r="I327" s="8"/>
      <c r="J327" s="8"/>
      <c r="K327" s="8"/>
      <c r="L327" s="8"/>
      <c r="M327" s="8"/>
      <c r="N327" s="8"/>
      <c r="O327" s="8"/>
      <c r="P327" s="8"/>
      <c r="Q327" s="8"/>
      <c r="R327" s="8">
        <f t="shared" si="16"/>
        <v>0</v>
      </c>
    </row>
    <row r="328" spans="1:18">
      <c r="A328" s="47" t="s">
        <v>90</v>
      </c>
      <c r="B328" s="12" t="s">
        <v>352</v>
      </c>
      <c r="C328" s="12" t="s">
        <v>355</v>
      </c>
      <c r="D328" s="8">
        <v>800</v>
      </c>
      <c r="E328" s="8"/>
      <c r="F328" s="8"/>
      <c r="G328" s="8"/>
      <c r="H328" s="8"/>
      <c r="I328" s="8"/>
      <c r="J328" s="8"/>
      <c r="K328" s="8"/>
      <c r="L328" s="8"/>
      <c r="M328" s="8"/>
      <c r="N328" s="8"/>
      <c r="O328" s="8"/>
      <c r="P328" s="8"/>
      <c r="Q328" s="8"/>
      <c r="R328" s="8">
        <f t="shared" si="16"/>
        <v>800</v>
      </c>
    </row>
    <row r="329" spans="1:18">
      <c r="A329" s="36" t="s">
        <v>90</v>
      </c>
      <c r="B329" s="7">
        <v>637027</v>
      </c>
      <c r="C329" s="7" t="s">
        <v>356</v>
      </c>
      <c r="D329" s="8">
        <v>500</v>
      </c>
      <c r="E329" s="8"/>
      <c r="F329" s="8"/>
      <c r="G329" s="8"/>
      <c r="H329" s="8"/>
      <c r="I329" s="8"/>
      <c r="J329" s="8"/>
      <c r="K329" s="8"/>
      <c r="L329" s="8"/>
      <c r="M329" s="8"/>
      <c r="N329" s="8"/>
      <c r="O329" s="8"/>
      <c r="P329" s="8"/>
      <c r="Q329" s="8"/>
      <c r="R329" s="8">
        <f t="shared" si="16"/>
        <v>500</v>
      </c>
    </row>
    <row r="330" spans="1:18">
      <c r="A330" s="36" t="s">
        <v>90</v>
      </c>
      <c r="B330" s="7">
        <v>637031</v>
      </c>
      <c r="C330" s="7" t="s">
        <v>357</v>
      </c>
      <c r="D330" s="8">
        <v>0</v>
      </c>
      <c r="E330" s="8"/>
      <c r="F330" s="8"/>
      <c r="G330" s="8"/>
      <c r="H330" s="8"/>
      <c r="I330" s="8"/>
      <c r="J330" s="8"/>
      <c r="K330" s="8"/>
      <c r="L330" s="8"/>
      <c r="M330" s="8"/>
      <c r="N330" s="8"/>
      <c r="O330" s="8"/>
      <c r="P330" s="8"/>
      <c r="Q330" s="8"/>
      <c r="R330" s="8">
        <f t="shared" si="16"/>
        <v>0</v>
      </c>
    </row>
    <row r="331" spans="1:18">
      <c r="A331" s="69"/>
      <c r="B331" s="37"/>
      <c r="C331" s="37"/>
      <c r="D331" s="38">
        <f>SUM(D318:D330)</f>
        <v>17227</v>
      </c>
      <c r="E331" s="38"/>
      <c r="F331" s="38">
        <f>SUM(F318:F330)</f>
        <v>229</v>
      </c>
      <c r="G331" s="38"/>
      <c r="H331" s="38"/>
      <c r="I331" s="38"/>
      <c r="J331" s="38"/>
      <c r="K331" s="38"/>
      <c r="L331" s="38"/>
      <c r="M331" s="38"/>
      <c r="N331" s="38"/>
      <c r="O331" s="38"/>
      <c r="P331" s="38"/>
      <c r="Q331" s="38"/>
      <c r="R331" s="38">
        <f>SUM(D331:Q331)</f>
        <v>17456</v>
      </c>
    </row>
    <row r="332" spans="1:18">
      <c r="A332" s="36" t="s">
        <v>90</v>
      </c>
      <c r="B332" s="7">
        <v>641001</v>
      </c>
      <c r="C332" s="7" t="s">
        <v>358</v>
      </c>
      <c r="D332" s="8">
        <v>198894</v>
      </c>
      <c r="E332" s="8"/>
      <c r="F332" s="8"/>
      <c r="G332" s="8"/>
      <c r="H332" s="8"/>
      <c r="I332" s="8">
        <v>300</v>
      </c>
      <c r="J332" s="8"/>
      <c r="K332" s="8"/>
      <c r="L332" s="8"/>
      <c r="M332" s="8"/>
      <c r="N332" s="8"/>
      <c r="O332" s="8"/>
      <c r="P332" s="8"/>
      <c r="Q332" s="8"/>
      <c r="R332" s="8">
        <f>SUM(D332:Q332)</f>
        <v>199194</v>
      </c>
    </row>
    <row r="333" spans="1:18">
      <c r="A333" s="36" t="s">
        <v>90</v>
      </c>
      <c r="B333" s="7">
        <v>641001</v>
      </c>
      <c r="C333" s="7" t="s">
        <v>359</v>
      </c>
      <c r="D333" s="8">
        <v>104326</v>
      </c>
      <c r="E333" s="8"/>
      <c r="F333" s="8"/>
      <c r="G333" s="8"/>
      <c r="H333" s="8"/>
      <c r="I333" s="8"/>
      <c r="J333" s="8"/>
      <c r="K333" s="8"/>
      <c r="L333" s="8"/>
      <c r="M333" s="8"/>
      <c r="N333" s="8"/>
      <c r="O333" s="8"/>
      <c r="P333" s="8"/>
      <c r="Q333" s="8"/>
      <c r="R333" s="8">
        <f t="shared" ref="R333:R340" si="17">SUM(D333:E333)</f>
        <v>104326</v>
      </c>
    </row>
    <row r="334" spans="1:18">
      <c r="A334" s="36" t="s">
        <v>90</v>
      </c>
      <c r="B334" s="7">
        <v>721001</v>
      </c>
      <c r="C334" s="7" t="s">
        <v>360</v>
      </c>
      <c r="D334" s="16">
        <v>38306</v>
      </c>
      <c r="E334" s="16"/>
      <c r="F334" s="16"/>
      <c r="G334" s="16"/>
      <c r="H334" s="16"/>
      <c r="I334" s="16"/>
      <c r="J334" s="16"/>
      <c r="K334" s="16"/>
      <c r="L334" s="16"/>
      <c r="M334" s="16"/>
      <c r="N334" s="16"/>
      <c r="O334" s="16"/>
      <c r="P334" s="16"/>
      <c r="Q334" s="16"/>
      <c r="R334" s="16">
        <f t="shared" si="17"/>
        <v>38306</v>
      </c>
    </row>
    <row r="335" spans="1:18">
      <c r="A335" s="36" t="s">
        <v>90</v>
      </c>
      <c r="B335" s="7">
        <v>721001</v>
      </c>
      <c r="C335" s="7" t="s">
        <v>361</v>
      </c>
      <c r="D335" s="16">
        <v>7000</v>
      </c>
      <c r="E335" s="16"/>
      <c r="F335" s="16"/>
      <c r="G335" s="16"/>
      <c r="H335" s="16"/>
      <c r="I335" s="16">
        <v>4500</v>
      </c>
      <c r="J335" s="16"/>
      <c r="K335" s="16"/>
      <c r="L335" s="16"/>
      <c r="M335" s="16"/>
      <c r="N335" s="16"/>
      <c r="O335" s="16"/>
      <c r="P335" s="16"/>
      <c r="Q335" s="16"/>
      <c r="R335" s="16">
        <f>SUM(D335:Q335)</f>
        <v>11500</v>
      </c>
    </row>
    <row r="336" spans="1:18">
      <c r="A336" s="36" t="s">
        <v>90</v>
      </c>
      <c r="B336" s="7">
        <v>721001</v>
      </c>
      <c r="C336" s="7" t="s">
        <v>362</v>
      </c>
      <c r="D336" s="16">
        <v>0</v>
      </c>
      <c r="E336" s="16"/>
      <c r="F336" s="16"/>
      <c r="G336" s="16"/>
      <c r="H336" s="16"/>
      <c r="I336" s="16"/>
      <c r="J336" s="16"/>
      <c r="K336" s="16"/>
      <c r="L336" s="16"/>
      <c r="M336" s="16"/>
      <c r="N336" s="16"/>
      <c r="O336" s="16"/>
      <c r="P336" s="16"/>
      <c r="Q336" s="16"/>
      <c r="R336" s="16">
        <f t="shared" si="17"/>
        <v>0</v>
      </c>
    </row>
    <row r="337" spans="1:18">
      <c r="A337" s="36"/>
      <c r="B337" s="7">
        <v>721001</v>
      </c>
      <c r="C337" s="7" t="s">
        <v>396</v>
      </c>
      <c r="D337" s="16">
        <v>0</v>
      </c>
      <c r="E337" s="16"/>
      <c r="F337" s="16"/>
      <c r="G337" s="16"/>
      <c r="H337" s="16"/>
      <c r="I337" s="16">
        <v>3200</v>
      </c>
      <c r="J337" s="16"/>
      <c r="K337" s="16"/>
      <c r="L337" s="16"/>
      <c r="M337" s="16"/>
      <c r="N337" s="16"/>
      <c r="O337" s="16"/>
      <c r="P337" s="16"/>
      <c r="Q337" s="16"/>
      <c r="R337" s="16">
        <f>SUM(D337:Q337)</f>
        <v>3200</v>
      </c>
    </row>
    <row r="338" spans="1:18">
      <c r="A338" s="36" t="s">
        <v>90</v>
      </c>
      <c r="B338" s="7">
        <v>641001</v>
      </c>
      <c r="C338" s="7" t="s">
        <v>403</v>
      </c>
      <c r="D338" s="8">
        <v>0</v>
      </c>
      <c r="E338" s="8"/>
      <c r="F338" s="8"/>
      <c r="G338" s="8"/>
      <c r="H338" s="8"/>
      <c r="I338" s="8">
        <v>60000</v>
      </c>
      <c r="J338" s="8"/>
      <c r="K338" s="8"/>
      <c r="L338" s="8"/>
      <c r="M338" s="8"/>
      <c r="N338" s="8"/>
      <c r="O338" s="8"/>
      <c r="P338" s="8"/>
      <c r="Q338" s="8"/>
      <c r="R338" s="8">
        <f>SUM(D338:Q338)</f>
        <v>60000</v>
      </c>
    </row>
    <row r="339" spans="1:18">
      <c r="A339" s="36" t="s">
        <v>90</v>
      </c>
      <c r="B339" s="7">
        <v>641001</v>
      </c>
      <c r="C339" s="7" t="s">
        <v>363</v>
      </c>
      <c r="D339" s="8">
        <v>2000</v>
      </c>
      <c r="E339" s="8"/>
      <c r="F339" s="8"/>
      <c r="G339" s="8"/>
      <c r="H339" s="8"/>
      <c r="I339" s="8"/>
      <c r="J339" s="8"/>
      <c r="K339" s="8"/>
      <c r="L339" s="8"/>
      <c r="M339" s="8"/>
      <c r="N339" s="8"/>
      <c r="O339" s="8"/>
      <c r="P339" s="8"/>
      <c r="Q339" s="8"/>
      <c r="R339" s="8">
        <f t="shared" si="17"/>
        <v>2000</v>
      </c>
    </row>
    <row r="340" spans="1:18">
      <c r="A340" s="36" t="s">
        <v>90</v>
      </c>
      <c r="B340" s="7">
        <v>641001</v>
      </c>
      <c r="C340" s="7" t="s">
        <v>364</v>
      </c>
      <c r="D340" s="8">
        <v>0</v>
      </c>
      <c r="E340" s="8"/>
      <c r="F340" s="8"/>
      <c r="G340" s="8"/>
      <c r="H340" s="8"/>
      <c r="I340" s="8"/>
      <c r="J340" s="8"/>
      <c r="K340" s="8"/>
      <c r="L340" s="8"/>
      <c r="M340" s="8"/>
      <c r="N340" s="8"/>
      <c r="O340" s="8"/>
      <c r="P340" s="8"/>
      <c r="Q340" s="8"/>
      <c r="R340" s="8">
        <f t="shared" si="17"/>
        <v>0</v>
      </c>
    </row>
    <row r="341" spans="1:18">
      <c r="A341" s="69"/>
      <c r="B341" s="37"/>
      <c r="C341" s="37"/>
      <c r="D341" s="38">
        <f>SUM(D332:D340)</f>
        <v>350526</v>
      </c>
      <c r="E341" s="38"/>
      <c r="F341" s="38"/>
      <c r="G341" s="38"/>
      <c r="H341" s="38"/>
      <c r="I341" s="38">
        <f>SUM(I332:I340)</f>
        <v>68000</v>
      </c>
      <c r="J341" s="38"/>
      <c r="K341" s="38"/>
      <c r="L341" s="38"/>
      <c r="M341" s="38"/>
      <c r="N341" s="38"/>
      <c r="O341" s="38"/>
      <c r="P341" s="38"/>
      <c r="Q341" s="38"/>
      <c r="R341" s="38">
        <f>SUM(D341:Q341)</f>
        <v>418526</v>
      </c>
    </row>
    <row r="342" spans="1:18">
      <c r="A342" s="47" t="s">
        <v>90</v>
      </c>
      <c r="B342" s="12">
        <v>711001</v>
      </c>
      <c r="C342" s="12" t="s">
        <v>365</v>
      </c>
      <c r="D342" s="16">
        <v>10000</v>
      </c>
      <c r="E342" s="16"/>
      <c r="F342" s="16"/>
      <c r="G342" s="16"/>
      <c r="H342" s="16"/>
      <c r="I342" s="16"/>
      <c r="J342" s="16"/>
      <c r="K342" s="16"/>
      <c r="L342" s="16"/>
      <c r="M342" s="16"/>
      <c r="N342" s="16"/>
      <c r="O342" s="16"/>
      <c r="P342" s="16"/>
      <c r="Q342" s="16"/>
      <c r="R342" s="16">
        <f t="shared" ref="R342:R357" si="18">SUM(D342:E342)</f>
        <v>10000</v>
      </c>
    </row>
    <row r="343" spans="1:18">
      <c r="A343" s="36" t="s">
        <v>90</v>
      </c>
      <c r="B343" s="7">
        <v>713005</v>
      </c>
      <c r="C343" s="7" t="s">
        <v>366</v>
      </c>
      <c r="D343" s="16">
        <v>0</v>
      </c>
      <c r="E343" s="16"/>
      <c r="F343" s="16"/>
      <c r="G343" s="16"/>
      <c r="H343" s="16"/>
      <c r="I343" s="16"/>
      <c r="J343" s="16"/>
      <c r="K343" s="16"/>
      <c r="L343" s="16"/>
      <c r="M343" s="16"/>
      <c r="N343" s="16"/>
      <c r="O343" s="16"/>
      <c r="P343" s="16"/>
      <c r="Q343" s="16"/>
      <c r="R343" s="16">
        <f t="shared" si="18"/>
        <v>0</v>
      </c>
    </row>
    <row r="344" spans="1:18">
      <c r="A344" s="69"/>
      <c r="B344" s="37"/>
      <c r="C344" s="37"/>
      <c r="D344" s="38">
        <f>SUM(D342:D343)</f>
        <v>10000</v>
      </c>
      <c r="E344" s="38"/>
      <c r="F344" s="38"/>
      <c r="G344" s="38"/>
      <c r="H344" s="38"/>
      <c r="I344" s="38"/>
      <c r="J344" s="38"/>
      <c r="K344" s="38"/>
      <c r="L344" s="38"/>
      <c r="M344" s="38"/>
      <c r="N344" s="38"/>
      <c r="O344" s="38"/>
      <c r="P344" s="38"/>
      <c r="Q344" s="38"/>
      <c r="R344" s="38">
        <f t="shared" si="18"/>
        <v>10000</v>
      </c>
    </row>
    <row r="345" spans="1:18">
      <c r="A345" s="36" t="s">
        <v>367</v>
      </c>
      <c r="B345" s="7">
        <v>821005</v>
      </c>
      <c r="C345" s="7" t="s">
        <v>368</v>
      </c>
      <c r="D345" s="23">
        <v>0</v>
      </c>
      <c r="E345" s="23"/>
      <c r="F345" s="23"/>
      <c r="G345" s="23"/>
      <c r="H345" s="23"/>
      <c r="I345" s="23"/>
      <c r="J345" s="23"/>
      <c r="K345" s="23"/>
      <c r="L345" s="23"/>
      <c r="M345" s="23"/>
      <c r="N345" s="23"/>
      <c r="O345" s="23"/>
      <c r="P345" s="23"/>
      <c r="Q345" s="23"/>
      <c r="R345" s="23">
        <f t="shared" si="18"/>
        <v>0</v>
      </c>
    </row>
    <row r="346" spans="1:18">
      <c r="A346" s="36" t="s">
        <v>367</v>
      </c>
      <c r="B346" s="7">
        <v>651002</v>
      </c>
      <c r="C346" s="7" t="s">
        <v>369</v>
      </c>
      <c r="D346" s="8">
        <v>0</v>
      </c>
      <c r="E346" s="8"/>
      <c r="F346" s="8"/>
      <c r="G346" s="8"/>
      <c r="H346" s="8"/>
      <c r="I346" s="8"/>
      <c r="J346" s="8"/>
      <c r="K346" s="8"/>
      <c r="L346" s="8"/>
      <c r="M346" s="8"/>
      <c r="N346" s="8"/>
      <c r="O346" s="8"/>
      <c r="P346" s="8"/>
      <c r="Q346" s="8"/>
      <c r="R346" s="8">
        <f t="shared" si="18"/>
        <v>0</v>
      </c>
    </row>
    <row r="347" spans="1:18">
      <c r="A347" s="36" t="s">
        <v>367</v>
      </c>
      <c r="B347" s="7">
        <v>821005</v>
      </c>
      <c r="C347" s="7" t="s">
        <v>370</v>
      </c>
      <c r="D347" s="23">
        <v>100000</v>
      </c>
      <c r="E347" s="23"/>
      <c r="F347" s="23"/>
      <c r="G347" s="23"/>
      <c r="H347" s="23"/>
      <c r="I347" s="23"/>
      <c r="J347" s="23"/>
      <c r="K347" s="23"/>
      <c r="L347" s="23"/>
      <c r="M347" s="23"/>
      <c r="N347" s="23"/>
      <c r="O347" s="23"/>
      <c r="P347" s="23"/>
      <c r="Q347" s="23"/>
      <c r="R347" s="23">
        <f t="shared" si="18"/>
        <v>100000</v>
      </c>
    </row>
    <row r="348" spans="1:18">
      <c r="A348" s="36" t="s">
        <v>367</v>
      </c>
      <c r="B348" s="7">
        <v>651002</v>
      </c>
      <c r="C348" s="7" t="s">
        <v>371</v>
      </c>
      <c r="D348" s="8">
        <v>8000</v>
      </c>
      <c r="E348" s="8"/>
      <c r="F348" s="8"/>
      <c r="G348" s="8"/>
      <c r="H348" s="8"/>
      <c r="I348" s="8"/>
      <c r="J348" s="8"/>
      <c r="K348" s="8"/>
      <c r="L348" s="8"/>
      <c r="M348" s="8"/>
      <c r="N348" s="8"/>
      <c r="O348" s="8"/>
      <c r="P348" s="8"/>
      <c r="Q348" s="8"/>
      <c r="R348" s="8">
        <f t="shared" si="18"/>
        <v>8000</v>
      </c>
    </row>
    <row r="349" spans="1:18">
      <c r="A349" s="36" t="s">
        <v>367</v>
      </c>
      <c r="B349" s="7">
        <v>819002</v>
      </c>
      <c r="C349" s="7" t="s">
        <v>372</v>
      </c>
      <c r="D349" s="23">
        <v>0</v>
      </c>
      <c r="E349" s="23"/>
      <c r="F349" s="23"/>
      <c r="G349" s="23"/>
      <c r="H349" s="23"/>
      <c r="I349" s="23">
        <v>10000</v>
      </c>
      <c r="J349" s="23"/>
      <c r="K349" s="23"/>
      <c r="L349" s="23"/>
      <c r="M349" s="23"/>
      <c r="N349" s="23"/>
      <c r="O349" s="23"/>
      <c r="P349" s="23"/>
      <c r="Q349" s="23"/>
      <c r="R349" s="23">
        <f>SUM(D349:Q349)</f>
        <v>10000</v>
      </c>
    </row>
    <row r="350" spans="1:18">
      <c r="A350" s="69"/>
      <c r="B350" s="37"/>
      <c r="C350" s="37" t="s">
        <v>17</v>
      </c>
      <c r="D350" s="38">
        <f>SUM(D345:D349)</f>
        <v>108000</v>
      </c>
      <c r="E350" s="38"/>
      <c r="F350" s="38"/>
      <c r="G350" s="38"/>
      <c r="H350" s="38"/>
      <c r="I350" s="38">
        <f>SUM(I345:I349)</f>
        <v>10000</v>
      </c>
      <c r="J350" s="38"/>
      <c r="K350" s="38"/>
      <c r="L350" s="38"/>
      <c r="M350" s="38"/>
      <c r="N350" s="38"/>
      <c r="O350" s="38"/>
      <c r="P350" s="38"/>
      <c r="Q350" s="38"/>
      <c r="R350" s="38">
        <f>SUM(D350:Q350)</f>
        <v>118000</v>
      </c>
    </row>
    <row r="351" spans="1:18">
      <c r="A351" s="36" t="s">
        <v>90</v>
      </c>
      <c r="B351" s="7">
        <v>717001</v>
      </c>
      <c r="C351" s="7" t="s">
        <v>373</v>
      </c>
      <c r="D351" s="16">
        <v>0</v>
      </c>
      <c r="E351" s="16"/>
      <c r="F351" s="16"/>
      <c r="G351" s="16"/>
      <c r="H351" s="16"/>
      <c r="I351" s="16"/>
      <c r="J351" s="16"/>
      <c r="K351" s="16"/>
      <c r="L351" s="16"/>
      <c r="M351" s="16"/>
      <c r="N351" s="16"/>
      <c r="O351" s="16"/>
      <c r="P351" s="16"/>
      <c r="Q351" s="16"/>
      <c r="R351" s="16">
        <f t="shared" si="18"/>
        <v>0</v>
      </c>
    </row>
    <row r="352" spans="1:18">
      <c r="A352" s="36" t="s">
        <v>90</v>
      </c>
      <c r="B352" s="7">
        <v>716</v>
      </c>
      <c r="C352" s="7" t="s">
        <v>374</v>
      </c>
      <c r="D352" s="16">
        <v>2000</v>
      </c>
      <c r="E352" s="16"/>
      <c r="F352" s="16"/>
      <c r="G352" s="16"/>
      <c r="H352" s="16"/>
      <c r="I352" s="16"/>
      <c r="J352" s="16"/>
      <c r="K352" s="16"/>
      <c r="L352" s="16"/>
      <c r="M352" s="16"/>
      <c r="N352" s="16"/>
      <c r="O352" s="16"/>
      <c r="P352" s="16"/>
      <c r="Q352" s="16"/>
      <c r="R352" s="16">
        <f t="shared" si="18"/>
        <v>2000</v>
      </c>
    </row>
    <row r="353" spans="1:19">
      <c r="A353" s="36" t="s">
        <v>90</v>
      </c>
      <c r="B353" s="7">
        <v>700</v>
      </c>
      <c r="C353" s="75" t="s">
        <v>375</v>
      </c>
      <c r="D353" s="16">
        <v>0</v>
      </c>
      <c r="E353" s="16"/>
      <c r="F353" s="16"/>
      <c r="G353" s="16"/>
      <c r="H353" s="16"/>
      <c r="I353" s="16"/>
      <c r="J353" s="16"/>
      <c r="K353" s="16"/>
      <c r="L353" s="16"/>
      <c r="M353" s="16"/>
      <c r="N353" s="16"/>
      <c r="O353" s="16"/>
      <c r="P353" s="16"/>
      <c r="Q353" s="16"/>
      <c r="R353" s="16">
        <f t="shared" si="18"/>
        <v>0</v>
      </c>
    </row>
    <row r="354" spans="1:19">
      <c r="A354" s="36"/>
      <c r="B354" s="7"/>
      <c r="C354" s="7" t="s">
        <v>376</v>
      </c>
      <c r="D354" s="8">
        <v>0</v>
      </c>
      <c r="E354" s="8"/>
      <c r="F354" s="8"/>
      <c r="G354" s="8"/>
      <c r="H354" s="8"/>
      <c r="I354" s="8"/>
      <c r="J354" s="8"/>
      <c r="K354" s="8"/>
      <c r="L354" s="8"/>
      <c r="M354" s="8"/>
      <c r="N354" s="8"/>
      <c r="O354" s="8"/>
      <c r="P354" s="8"/>
      <c r="Q354" s="8"/>
      <c r="R354" s="8">
        <f t="shared" si="18"/>
        <v>0</v>
      </c>
    </row>
    <row r="355" spans="1:19">
      <c r="A355" s="69"/>
      <c r="B355" s="37"/>
      <c r="C355" s="37"/>
      <c r="D355" s="38">
        <f>SUM(D351:D354)</f>
        <v>2000</v>
      </c>
      <c r="E355" s="38"/>
      <c r="F355" s="38"/>
      <c r="G355" s="38"/>
      <c r="H355" s="38"/>
      <c r="I355" s="38"/>
      <c r="J355" s="38"/>
      <c r="K355" s="38"/>
      <c r="L355" s="38"/>
      <c r="M355" s="38"/>
      <c r="N355" s="38"/>
      <c r="O355" s="38"/>
      <c r="P355" s="38"/>
      <c r="Q355" s="38"/>
      <c r="R355" s="38">
        <f t="shared" si="18"/>
        <v>2000</v>
      </c>
    </row>
    <row r="356" spans="1:19">
      <c r="A356" s="44" t="s">
        <v>377</v>
      </c>
      <c r="B356" s="12">
        <v>637006</v>
      </c>
      <c r="C356" s="12" t="s">
        <v>378</v>
      </c>
      <c r="D356" s="8">
        <v>0</v>
      </c>
      <c r="E356" s="8"/>
      <c r="F356" s="8"/>
      <c r="G356" s="8"/>
      <c r="H356" s="8"/>
      <c r="I356" s="8"/>
      <c r="J356" s="8"/>
      <c r="K356" s="8"/>
      <c r="L356" s="8"/>
      <c r="M356" s="8"/>
      <c r="N356" s="8"/>
      <c r="O356" s="8"/>
      <c r="P356" s="8"/>
      <c r="Q356" s="8"/>
      <c r="R356" s="8">
        <f t="shared" si="18"/>
        <v>0</v>
      </c>
    </row>
    <row r="357" spans="1:19">
      <c r="A357" s="69"/>
      <c r="B357" s="76"/>
      <c r="C357" s="76"/>
      <c r="D357" s="38">
        <f>SUM(D356:D356)</f>
        <v>0</v>
      </c>
      <c r="E357" s="38"/>
      <c r="F357" s="38"/>
      <c r="G357" s="38"/>
      <c r="H357" s="38"/>
      <c r="I357" s="38"/>
      <c r="J357" s="38"/>
      <c r="K357" s="38"/>
      <c r="L357" s="38"/>
      <c r="M357" s="38"/>
      <c r="N357" s="38"/>
      <c r="O357" s="38"/>
      <c r="P357" s="38"/>
      <c r="Q357" s="38"/>
      <c r="R357" s="38">
        <f t="shared" si="18"/>
        <v>0</v>
      </c>
    </row>
    <row r="358" spans="1:19" ht="15.75" thickBot="1">
      <c r="A358" s="132" t="s">
        <v>379</v>
      </c>
      <c r="B358" s="133"/>
      <c r="C358" s="27" t="s">
        <v>380</v>
      </c>
      <c r="D358" s="29">
        <f>D270+D275+D282+D292+D304+D317+D331+D341+D344+D350+D355+D357</f>
        <v>898732</v>
      </c>
      <c r="E358" s="29"/>
      <c r="F358" s="29">
        <f>F270+F275+F282+F292+F304+F317+F331+F341+F344+F350+F355+F357</f>
        <v>20359</v>
      </c>
      <c r="G358" s="29"/>
      <c r="H358" s="29"/>
      <c r="I358" s="29">
        <f>SUM(I270+I275+I282+I292+I304+I317+I331+I341+I344+I350+I355+I357)</f>
        <v>13133</v>
      </c>
      <c r="J358" s="29"/>
      <c r="K358" s="29"/>
      <c r="L358" s="29"/>
      <c r="M358" s="29"/>
      <c r="N358" s="29"/>
      <c r="O358" s="29"/>
      <c r="P358" s="29"/>
      <c r="Q358" s="29"/>
      <c r="R358" s="29">
        <f>SUM(R270+R275+R282+R292+R304+R317+R331+R341+R344+R350+R355+R357)</f>
        <v>932224</v>
      </c>
    </row>
    <row r="359" spans="1:19" ht="16.5" thickBot="1">
      <c r="A359" s="127" t="s">
        <v>381</v>
      </c>
      <c r="B359" s="128"/>
      <c r="C359" s="129"/>
      <c r="D359" s="77">
        <f>D87+D104+D112+D123+D135+D160+D176+D209+D223+D247+D264+D358</f>
        <v>5399942</v>
      </c>
      <c r="E359" s="77">
        <f>E87+E104+E112+E123+E135+E160+E176+E209+E223+E247+E264+E358</f>
        <v>0</v>
      </c>
      <c r="F359" s="30">
        <f>F87+F104+F112+F123+F135+F160+F176+F209+F247+F264+F358</f>
        <v>507257.48000000004</v>
      </c>
      <c r="G359" s="30">
        <f>G87+G104+G112+G123+G135+G160+G176+G209+G223+G247+G264+G358</f>
        <v>103397</v>
      </c>
      <c r="H359" s="30">
        <f>SUM(H87+H104+H112+H123+H135+H160+H176+H209+H223+H247+H264+H358)</f>
        <v>172829</v>
      </c>
      <c r="I359" s="30">
        <f>SUM(I87+I104+I112+I123+I135+I160+I176+I209+I223+I247+I264+I358)</f>
        <v>46435.83</v>
      </c>
      <c r="J359" s="30"/>
      <c r="K359" s="30"/>
      <c r="L359" s="30"/>
      <c r="M359" s="30"/>
      <c r="N359" s="30"/>
      <c r="O359" s="30"/>
      <c r="P359" s="30"/>
      <c r="Q359" s="30"/>
      <c r="R359" s="31">
        <f>R87+R104+R112+R123+R135+R160+R176+R209+R223+R247+R264+R358</f>
        <v>6229861.3100000005</v>
      </c>
    </row>
    <row r="360" spans="1:19" ht="15.75">
      <c r="A360" s="78" t="s">
        <v>382</v>
      </c>
      <c r="B360" s="78"/>
      <c r="C360" s="78"/>
      <c r="D360" s="2"/>
      <c r="E360" s="2"/>
      <c r="F360" s="2"/>
      <c r="G360" s="2"/>
      <c r="H360" s="2"/>
      <c r="I360" s="2"/>
      <c r="J360" s="2"/>
      <c r="K360" s="2"/>
      <c r="L360" s="2"/>
      <c r="M360" s="2"/>
      <c r="N360" s="2"/>
      <c r="O360" s="2"/>
      <c r="P360" s="2"/>
      <c r="Q360" s="2"/>
      <c r="R360" s="79"/>
      <c r="S360" s="94"/>
    </row>
    <row r="361" spans="1:19" ht="15.75">
      <c r="A361" s="81"/>
      <c r="B361" s="78" t="s">
        <v>383</v>
      </c>
      <c r="C361" s="78"/>
      <c r="D361" s="80"/>
      <c r="E361" s="80"/>
      <c r="F361" s="80"/>
      <c r="G361" s="80"/>
      <c r="H361" s="80"/>
      <c r="I361" s="80"/>
      <c r="J361" s="80"/>
      <c r="K361" s="80"/>
      <c r="L361" s="80"/>
      <c r="M361" s="80"/>
      <c r="N361" s="80"/>
      <c r="O361" s="80"/>
      <c r="P361" s="80"/>
      <c r="Q361" s="80"/>
      <c r="R361" s="79"/>
    </row>
    <row r="362" spans="1:19" ht="15.75">
      <c r="A362" s="82"/>
      <c r="B362" s="78" t="s">
        <v>384</v>
      </c>
      <c r="C362" s="78"/>
      <c r="D362" s="80"/>
      <c r="E362" s="80"/>
      <c r="F362" s="80"/>
      <c r="G362" s="80"/>
      <c r="H362" s="80"/>
      <c r="I362" s="80"/>
      <c r="J362" s="80"/>
      <c r="K362" s="80"/>
      <c r="L362" s="80"/>
      <c r="M362" s="80"/>
      <c r="N362" s="80"/>
      <c r="O362" s="80"/>
      <c r="P362" s="80"/>
      <c r="Q362" s="80"/>
      <c r="R362" s="2"/>
    </row>
    <row r="363" spans="1:19">
      <c r="D363" s="80">
        <v>1486434</v>
      </c>
      <c r="E363" s="80"/>
      <c r="F363" s="80"/>
      <c r="G363" s="80"/>
      <c r="H363" s="80"/>
      <c r="I363" s="80"/>
      <c r="J363" s="80"/>
      <c r="K363" s="80"/>
      <c r="L363" s="80"/>
      <c r="M363" s="80"/>
      <c r="N363" s="80"/>
      <c r="O363" s="80"/>
      <c r="P363" s="80"/>
      <c r="Q363" s="80"/>
      <c r="R363" s="79"/>
    </row>
    <row r="364" spans="1:19" ht="15.75">
      <c r="A364" s="78"/>
      <c r="B364" s="78"/>
      <c r="C364" s="78"/>
      <c r="D364" s="83"/>
      <c r="E364" s="83"/>
      <c r="F364" s="83"/>
      <c r="G364" s="83"/>
      <c r="H364" s="83"/>
      <c r="I364" s="83"/>
      <c r="J364" s="83"/>
      <c r="K364" s="83"/>
      <c r="L364" s="83"/>
      <c r="M364" s="83"/>
      <c r="N364" s="83"/>
      <c r="O364" s="83"/>
      <c r="P364" s="83"/>
      <c r="Q364" s="83"/>
      <c r="R364" s="2"/>
    </row>
    <row r="365" spans="1:19">
      <c r="A365" s="1"/>
      <c r="B365" s="1"/>
      <c r="C365" s="1"/>
      <c r="D365" s="83"/>
      <c r="E365" s="83"/>
      <c r="F365" s="83"/>
      <c r="G365" s="83"/>
      <c r="H365" s="83"/>
      <c r="I365" s="83"/>
      <c r="J365" s="83"/>
      <c r="K365" s="83"/>
      <c r="L365" s="83"/>
      <c r="M365" s="83"/>
      <c r="N365" s="83"/>
      <c r="O365" s="83"/>
      <c r="P365" s="83"/>
      <c r="Q365" s="83"/>
      <c r="R365" s="2"/>
    </row>
    <row r="366" spans="1:19" ht="18.75">
      <c r="A366" s="1"/>
      <c r="B366" s="1"/>
      <c r="C366" s="84"/>
      <c r="D366" s="80"/>
      <c r="E366" s="80"/>
      <c r="F366" s="80"/>
      <c r="G366" s="80"/>
      <c r="H366" s="80"/>
      <c r="I366" s="80"/>
      <c r="J366" s="80"/>
      <c r="K366" s="80"/>
      <c r="L366" s="80"/>
      <c r="M366" s="80"/>
      <c r="N366" s="80"/>
      <c r="O366" s="80"/>
      <c r="P366" s="80"/>
      <c r="Q366" s="80"/>
      <c r="R366" s="2"/>
    </row>
    <row r="367" spans="1:19">
      <c r="C367" s="85"/>
      <c r="D367" s="83"/>
      <c r="E367" s="83"/>
      <c r="F367" s="83"/>
      <c r="G367" s="83"/>
      <c r="H367" s="83"/>
      <c r="I367" s="83"/>
      <c r="J367" s="83"/>
      <c r="K367" s="83"/>
      <c r="L367" s="83"/>
      <c r="M367" s="83"/>
      <c r="N367" s="83"/>
      <c r="O367" s="83"/>
      <c r="P367" s="83"/>
      <c r="Q367" s="83"/>
      <c r="R367" s="2"/>
    </row>
    <row r="368" spans="1:19" ht="15.75">
      <c r="A368" s="78"/>
      <c r="B368" s="78"/>
      <c r="C368" s="87"/>
      <c r="D368" s="86"/>
      <c r="E368" s="86"/>
      <c r="F368" s="86"/>
      <c r="G368" s="86"/>
      <c r="H368" s="86"/>
      <c r="I368" s="86"/>
      <c r="J368" s="86"/>
      <c r="K368" s="86"/>
      <c r="L368" s="86"/>
      <c r="M368" s="86"/>
      <c r="N368" s="86"/>
      <c r="O368" s="86"/>
      <c r="P368" s="86"/>
      <c r="Q368" s="86"/>
      <c r="R368" s="86"/>
    </row>
    <row r="369" spans="1:18" ht="15.75">
      <c r="A369" s="78"/>
      <c r="B369" s="78"/>
      <c r="C369" s="87"/>
      <c r="D369" s="88"/>
      <c r="E369" s="88"/>
      <c r="F369" s="88"/>
      <c r="G369" s="88"/>
      <c r="H369" s="88"/>
      <c r="I369" s="88"/>
      <c r="J369" s="88"/>
      <c r="K369" s="88"/>
      <c r="L369" s="88"/>
      <c r="M369" s="88"/>
      <c r="N369" s="88"/>
      <c r="O369" s="88"/>
      <c r="P369" s="88"/>
      <c r="Q369" s="88"/>
      <c r="R369" s="86"/>
    </row>
    <row r="370" spans="1:18" ht="15.75">
      <c r="A370" s="78"/>
      <c r="B370" s="78"/>
      <c r="C370" s="89"/>
      <c r="D370" s="100"/>
      <c r="E370" s="100"/>
      <c r="F370" s="100"/>
      <c r="G370" s="100"/>
      <c r="H370" s="100"/>
      <c r="I370" s="100"/>
      <c r="J370" s="100"/>
      <c r="K370" s="100"/>
      <c r="L370" s="100"/>
      <c r="M370" s="100"/>
      <c r="N370" s="100"/>
      <c r="O370" s="100"/>
      <c r="P370" s="100"/>
      <c r="Q370" s="100"/>
      <c r="R370" s="101"/>
    </row>
    <row r="371" spans="1:18" ht="15.75">
      <c r="A371" s="78"/>
      <c r="B371" s="78"/>
      <c r="C371" s="89"/>
      <c r="D371" s="102"/>
      <c r="E371" s="102"/>
      <c r="F371" s="102"/>
      <c r="G371" s="102"/>
      <c r="H371" s="102"/>
      <c r="I371" s="102"/>
      <c r="J371" s="102"/>
      <c r="K371" s="102"/>
      <c r="L371" s="102"/>
      <c r="M371" s="102"/>
      <c r="N371" s="102"/>
      <c r="O371" s="102"/>
      <c r="P371" s="102"/>
      <c r="Q371" s="102"/>
      <c r="R371" s="101"/>
    </row>
    <row r="372" spans="1:18" ht="15.75">
      <c r="A372" s="78"/>
      <c r="B372" s="78"/>
      <c r="C372" s="90"/>
      <c r="D372" s="102"/>
      <c r="E372" s="102"/>
      <c r="F372" s="102"/>
      <c r="G372" s="102"/>
      <c r="H372" s="102"/>
      <c r="I372" s="102"/>
      <c r="J372" s="102"/>
      <c r="K372" s="102"/>
      <c r="L372" s="102"/>
      <c r="M372" s="102"/>
      <c r="N372" s="102"/>
      <c r="O372" s="102"/>
      <c r="P372" s="102"/>
      <c r="Q372" s="102"/>
      <c r="R372" s="103"/>
    </row>
    <row r="373" spans="1:18" ht="15.75">
      <c r="A373" s="78"/>
      <c r="B373" s="78"/>
      <c r="C373" s="89"/>
      <c r="D373" s="102"/>
      <c r="E373" s="102"/>
      <c r="F373" s="102"/>
      <c r="G373" s="102"/>
      <c r="H373" s="102"/>
      <c r="I373" s="102"/>
      <c r="J373" s="102"/>
      <c r="K373" s="102"/>
      <c r="L373" s="102"/>
      <c r="M373" s="102"/>
      <c r="N373" s="102"/>
      <c r="O373" s="102"/>
      <c r="P373" s="102"/>
      <c r="Q373" s="102"/>
      <c r="R373" s="102"/>
    </row>
    <row r="374" spans="1:18" ht="15.75">
      <c r="A374" s="78"/>
      <c r="B374" s="78"/>
      <c r="C374" s="89"/>
      <c r="D374" s="102"/>
      <c r="E374" s="102"/>
      <c r="F374" s="102"/>
      <c r="G374" s="102"/>
      <c r="H374" s="102"/>
      <c r="I374" s="102"/>
      <c r="J374" s="102"/>
      <c r="K374" s="102"/>
      <c r="L374" s="102"/>
      <c r="M374" s="102"/>
      <c r="N374" s="102"/>
      <c r="O374" s="102"/>
      <c r="P374" s="102"/>
      <c r="Q374" s="102"/>
      <c r="R374" s="102"/>
    </row>
    <row r="375" spans="1:18" ht="15.75">
      <c r="A375" s="1"/>
      <c r="B375" s="1"/>
      <c r="C375" s="91"/>
      <c r="D375" s="102"/>
      <c r="E375" s="102"/>
      <c r="F375" s="104"/>
      <c r="G375" s="101"/>
      <c r="H375" s="101"/>
      <c r="I375" s="101"/>
      <c r="J375" s="101"/>
      <c r="K375" s="101"/>
      <c r="L375" s="101"/>
      <c r="M375" s="101"/>
      <c r="N375" s="101"/>
      <c r="O375" s="101"/>
      <c r="P375" s="101"/>
      <c r="Q375" s="101"/>
      <c r="R375" s="102"/>
    </row>
    <row r="376" spans="1:18" ht="15.75">
      <c r="A376" s="1"/>
      <c r="B376" s="1"/>
      <c r="C376" s="91"/>
      <c r="D376" s="102"/>
      <c r="E376" s="102"/>
      <c r="F376" s="104"/>
      <c r="G376" s="101"/>
      <c r="H376" s="101"/>
      <c r="I376" s="101"/>
      <c r="J376" s="101"/>
      <c r="K376" s="101"/>
      <c r="L376" s="101"/>
      <c r="M376" s="101"/>
      <c r="N376" s="101"/>
      <c r="O376" s="101"/>
      <c r="P376" s="101"/>
      <c r="Q376" s="101"/>
      <c r="R376" s="105"/>
    </row>
    <row r="377" spans="1:18">
      <c r="A377" s="1"/>
      <c r="B377" s="1"/>
      <c r="C377" s="91"/>
      <c r="D377" s="102"/>
      <c r="E377" s="102"/>
      <c r="F377" s="103"/>
      <c r="G377" s="103"/>
      <c r="H377" s="103"/>
      <c r="I377" s="103"/>
      <c r="J377" s="103"/>
      <c r="K377" s="103"/>
      <c r="L377" s="103"/>
      <c r="M377" s="103"/>
      <c r="N377" s="103"/>
      <c r="O377" s="103"/>
      <c r="P377" s="103"/>
      <c r="Q377" s="103"/>
      <c r="R377" s="102"/>
    </row>
  </sheetData>
  <mergeCells count="36">
    <mergeCell ref="A359:C359"/>
    <mergeCell ref="A209:B209"/>
    <mergeCell ref="A217:B217"/>
    <mergeCell ref="A222:B222"/>
    <mergeCell ref="A223:B223"/>
    <mergeCell ref="A241:B241"/>
    <mergeCell ref="A246:B246"/>
    <mergeCell ref="A247:B247"/>
    <mergeCell ref="A254:B254"/>
    <mergeCell ref="A263:B263"/>
    <mergeCell ref="A264:B264"/>
    <mergeCell ref="A358:B358"/>
    <mergeCell ref="A206:B206"/>
    <mergeCell ref="A112:B112"/>
    <mergeCell ref="A119:B119"/>
    <mergeCell ref="A123:B123"/>
    <mergeCell ref="A134:B134"/>
    <mergeCell ref="A135:B135"/>
    <mergeCell ref="A159:B159"/>
    <mergeCell ref="A160:B160"/>
    <mergeCell ref="A176:B176"/>
    <mergeCell ref="A192:B192"/>
    <mergeCell ref="A195:B195"/>
    <mergeCell ref="A198:B200"/>
    <mergeCell ref="A111:B111"/>
    <mergeCell ref="A1:R1"/>
    <mergeCell ref="D5:R5"/>
    <mergeCell ref="A80:C80"/>
    <mergeCell ref="D83:R83"/>
    <mergeCell ref="A87:B87"/>
    <mergeCell ref="A2:R2"/>
    <mergeCell ref="A93:B93"/>
    <mergeCell ref="A97:B97"/>
    <mergeCell ref="A103:B103"/>
    <mergeCell ref="A104:B104"/>
    <mergeCell ref="A108:B108"/>
  </mergeCells>
  <pageMargins left="0.70866141732283472" right="0.70866141732283472" top="0.17" bottom="0.17" header="0.17" footer="0.17"/>
  <pageSetup paperSize="9" scale="75" orientation="landscape" r:id="rId1"/>
  <drawing r:id="rId2"/>
  <legacyDrawing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3</vt:i4>
      </vt:variant>
    </vt:vector>
  </HeadingPairs>
  <TitlesOfParts>
    <vt:vector size="3" baseType="lpstr">
      <vt:lpstr>Hárok1</vt:lpstr>
      <vt:lpstr>Hárok2</vt:lpstr>
      <vt:lpstr>Hárok3</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Ekonom</dc:creator>
  <cp:lastModifiedBy>Ekonom</cp:lastModifiedBy>
  <cp:lastPrinted>2019-04-26T08:04:27Z</cp:lastPrinted>
  <dcterms:created xsi:type="dcterms:W3CDTF">2019-03-12T09:20:54Z</dcterms:created>
  <dcterms:modified xsi:type="dcterms:W3CDTF">2019-05-16T12:27:44Z</dcterms:modified>
</cp:coreProperties>
</file>