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2\"/>
    </mc:Choice>
  </mc:AlternateContent>
  <xr:revisionPtr revIDLastSave="0" documentId="13_ncr:1_{246FB4D0-A096-4085-BDEB-BA88866AC1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</workbook>
</file>

<file path=xl/calcChain.xml><?xml version="1.0" encoding="utf-8"?>
<calcChain xmlns="http://schemas.openxmlformats.org/spreadsheetml/2006/main">
  <c r="M136" i="1" l="1"/>
  <c r="F160" i="1"/>
  <c r="G160" i="1"/>
  <c r="H160" i="1"/>
  <c r="I160" i="1"/>
  <c r="J160" i="1"/>
  <c r="K160" i="1"/>
  <c r="L160" i="1"/>
  <c r="E160" i="1"/>
  <c r="F43" i="1"/>
  <c r="G43" i="1"/>
  <c r="H43" i="1"/>
  <c r="I43" i="1"/>
  <c r="J43" i="1"/>
  <c r="K43" i="1"/>
  <c r="L43" i="1"/>
  <c r="E43" i="1"/>
  <c r="M42" i="1"/>
  <c r="L154" i="1"/>
  <c r="M114" i="1"/>
  <c r="L110" i="1"/>
  <c r="M51" i="1"/>
  <c r="L182" i="1"/>
  <c r="M169" i="1"/>
  <c r="M170" i="1"/>
  <c r="M171" i="1"/>
  <c r="M172" i="1"/>
  <c r="M173" i="1"/>
  <c r="M177" i="1"/>
  <c r="M178" i="1"/>
  <c r="M179" i="1"/>
  <c r="M180" i="1"/>
  <c r="L164" i="1"/>
  <c r="M163" i="1"/>
  <c r="M162" i="1"/>
  <c r="M157" i="1"/>
  <c r="M158" i="1"/>
  <c r="M156" i="1"/>
  <c r="M153" i="1"/>
  <c r="M152" i="1"/>
  <c r="M147" i="1"/>
  <c r="M148" i="1"/>
  <c r="M149" i="1"/>
  <c r="M150" i="1"/>
  <c r="M151" i="1"/>
  <c r="M134" i="1"/>
  <c r="M135" i="1"/>
  <c r="M137" i="1"/>
  <c r="M138" i="1"/>
  <c r="M139" i="1"/>
  <c r="M140" i="1"/>
  <c r="M141" i="1"/>
  <c r="M142" i="1"/>
  <c r="M143" i="1"/>
  <c r="M144" i="1"/>
  <c r="M133" i="1"/>
  <c r="M124" i="1"/>
  <c r="M129" i="1"/>
  <c r="M128" i="1"/>
  <c r="M125" i="1"/>
  <c r="M126" i="1"/>
  <c r="M113" i="1"/>
  <c r="M115" i="1"/>
  <c r="M116" i="1"/>
  <c r="M117" i="1"/>
  <c r="M118" i="1"/>
  <c r="M119" i="1"/>
  <c r="M120" i="1"/>
  <c r="M121" i="1"/>
  <c r="M112" i="1"/>
  <c r="M94" i="1"/>
  <c r="M95" i="1"/>
  <c r="M96" i="1"/>
  <c r="M97" i="1"/>
  <c r="M99" i="1"/>
  <c r="M100" i="1"/>
  <c r="M101" i="1"/>
  <c r="M102" i="1"/>
  <c r="M103" i="1"/>
  <c r="M104" i="1"/>
  <c r="M105" i="1"/>
  <c r="M106" i="1"/>
  <c r="M107" i="1"/>
  <c r="M108" i="1"/>
  <c r="M109" i="1"/>
  <c r="M93" i="1"/>
  <c r="L90" i="1"/>
  <c r="M89" i="1"/>
  <c r="M88" i="1"/>
  <c r="M83" i="1"/>
  <c r="M81" i="1"/>
  <c r="M85" i="1"/>
  <c r="M84" i="1"/>
  <c r="M82" i="1"/>
  <c r="L79" i="1"/>
  <c r="M75" i="1"/>
  <c r="M76" i="1"/>
  <c r="M77" i="1"/>
  <c r="M78" i="1"/>
  <c r="M74" i="1"/>
  <c r="M69" i="1"/>
  <c r="M70" i="1"/>
  <c r="M71" i="1"/>
  <c r="M68" i="1"/>
  <c r="L72" i="1"/>
  <c r="L66" i="1"/>
  <c r="M64" i="1"/>
  <c r="M65" i="1"/>
  <c r="M63" i="1"/>
  <c r="M52" i="1"/>
  <c r="M53" i="1"/>
  <c r="M54" i="1"/>
  <c r="M55" i="1"/>
  <c r="M56" i="1"/>
  <c r="M57" i="1"/>
  <c r="M58" i="1"/>
  <c r="M59" i="1"/>
  <c r="M60" i="1"/>
  <c r="M61" i="1"/>
  <c r="M34" i="1"/>
  <c r="M35" i="1"/>
  <c r="M36" i="1"/>
  <c r="M37" i="1"/>
  <c r="M38" i="1"/>
  <c r="M39" i="1"/>
  <c r="M40" i="1"/>
  <c r="M41" i="1"/>
  <c r="M33" i="1"/>
  <c r="M32" i="1"/>
  <c r="M29" i="1"/>
  <c r="M26" i="1"/>
  <c r="M27" i="1"/>
  <c r="M28" i="1"/>
  <c r="M25" i="1"/>
  <c r="M19" i="1"/>
  <c r="L30" i="1"/>
  <c r="L21" i="1"/>
  <c r="M20" i="1"/>
  <c r="M14" i="1"/>
  <c r="M15" i="1"/>
  <c r="M16" i="1"/>
  <c r="M13" i="1"/>
  <c r="L17" i="1"/>
  <c r="M10" i="1"/>
  <c r="M11" i="1"/>
  <c r="M12" i="1"/>
  <c r="M9" i="1"/>
  <c r="K182" i="1"/>
  <c r="M43" i="1" l="1"/>
  <c r="M90" i="1"/>
  <c r="M160" i="1"/>
  <c r="L44" i="1"/>
  <c r="L91" i="1"/>
  <c r="M127" i="1"/>
  <c r="M17" i="1"/>
  <c r="L22" i="1"/>
  <c r="M72" i="1"/>
  <c r="M164" i="1"/>
  <c r="M146" i="1"/>
  <c r="M154" i="1" s="1"/>
  <c r="L165" i="1"/>
  <c r="L183" i="1" s="1"/>
  <c r="L127" i="1"/>
  <c r="L130" i="1" s="1"/>
  <c r="M98" i="1"/>
  <c r="K164" i="1"/>
  <c r="K154" i="1"/>
  <c r="K127" i="1"/>
  <c r="K110" i="1"/>
  <c r="K90" i="1"/>
  <c r="K86" i="1"/>
  <c r="K79" i="1"/>
  <c r="K72" i="1"/>
  <c r="K66" i="1"/>
  <c r="K30" i="1"/>
  <c r="K21" i="1"/>
  <c r="K17" i="1"/>
  <c r="J86" i="1"/>
  <c r="J182" i="1"/>
  <c r="J164" i="1"/>
  <c r="J154" i="1"/>
  <c r="J127" i="1"/>
  <c r="J110" i="1"/>
  <c r="J79" i="1"/>
  <c r="J66" i="1"/>
  <c r="J72" i="1"/>
  <c r="J90" i="1"/>
  <c r="J30" i="1"/>
  <c r="J21" i="1"/>
  <c r="J17" i="1"/>
  <c r="L45" i="1" l="1"/>
  <c r="K165" i="1"/>
  <c r="K183" i="1" s="1"/>
  <c r="K44" i="1"/>
  <c r="K91" i="1"/>
  <c r="K130" i="1" s="1"/>
  <c r="K184" i="1" s="1"/>
  <c r="M165" i="1"/>
  <c r="L184" i="1"/>
  <c r="K22" i="1"/>
  <c r="J22" i="1"/>
  <c r="J44" i="1"/>
  <c r="J45" i="1" s="1"/>
  <c r="J165" i="1"/>
  <c r="J183" i="1" s="1"/>
  <c r="J91" i="1"/>
  <c r="J130" i="1" s="1"/>
  <c r="K45" i="1" l="1"/>
  <c r="J184" i="1"/>
  <c r="I127" i="1"/>
  <c r="H127" i="1"/>
  <c r="I182" i="1"/>
  <c r="I164" i="1" l="1"/>
  <c r="I154" i="1"/>
  <c r="I110" i="1"/>
  <c r="I90" i="1"/>
  <c r="I86" i="1"/>
  <c r="I79" i="1"/>
  <c r="I72" i="1"/>
  <c r="I66" i="1"/>
  <c r="I21" i="1"/>
  <c r="I17" i="1"/>
  <c r="I30" i="1"/>
  <c r="H30" i="1"/>
  <c r="H182" i="1"/>
  <c r="H164" i="1"/>
  <c r="H154" i="1"/>
  <c r="H110" i="1"/>
  <c r="H90" i="1"/>
  <c r="H86" i="1"/>
  <c r="H79" i="1"/>
  <c r="H72" i="1"/>
  <c r="H66" i="1"/>
  <c r="I22" i="1" l="1"/>
  <c r="I91" i="1"/>
  <c r="I130" i="1" s="1"/>
  <c r="I44" i="1"/>
  <c r="I45" i="1" s="1"/>
  <c r="I165" i="1"/>
  <c r="I183" i="1" s="1"/>
  <c r="H165" i="1"/>
  <c r="H183" i="1" s="1"/>
  <c r="H91" i="1"/>
  <c r="H130" i="1" s="1"/>
  <c r="H44" i="1"/>
  <c r="H21" i="1"/>
  <c r="M21" i="1"/>
  <c r="H17" i="1"/>
  <c r="F66" i="1"/>
  <c r="G66" i="1"/>
  <c r="H22" i="1" l="1"/>
  <c r="I184" i="1"/>
  <c r="H184" i="1"/>
  <c r="H45" i="1"/>
  <c r="M22" i="1"/>
  <c r="G182" i="1"/>
  <c r="G164" i="1"/>
  <c r="G154" i="1"/>
  <c r="G127" i="1"/>
  <c r="G30" i="1"/>
  <c r="F72" i="1"/>
  <c r="G72" i="1"/>
  <c r="F79" i="1"/>
  <c r="G79" i="1"/>
  <c r="F86" i="1"/>
  <c r="G86" i="1"/>
  <c r="F90" i="1"/>
  <c r="G90" i="1"/>
  <c r="G110" i="1"/>
  <c r="G17" i="1"/>
  <c r="G21" i="1"/>
  <c r="F91" i="1" l="1"/>
  <c r="G22" i="1"/>
  <c r="G91" i="1"/>
  <c r="G130" i="1" s="1"/>
  <c r="G165" i="1"/>
  <c r="G183" i="1" s="1"/>
  <c r="G44" i="1"/>
  <c r="F182" i="1"/>
  <c r="F164" i="1"/>
  <c r="F154" i="1"/>
  <c r="F110" i="1"/>
  <c r="G45" i="1" l="1"/>
  <c r="F165" i="1"/>
  <c r="F183" i="1" s="1"/>
  <c r="G184" i="1"/>
  <c r="F127" i="1" l="1"/>
  <c r="F130" i="1" s="1"/>
  <c r="F184" i="1" s="1"/>
  <c r="F21" i="1"/>
  <c r="F17" i="1"/>
  <c r="F30" i="1"/>
  <c r="F44" i="1" s="1"/>
  <c r="E30" i="1"/>
  <c r="E167" i="1"/>
  <c r="M167" i="1" s="1"/>
  <c r="F22" i="1" l="1"/>
  <c r="F45" i="1" s="1"/>
  <c r="E168" i="1"/>
  <c r="M168" i="1" s="1"/>
  <c r="M182" i="1" s="1"/>
  <c r="M183" i="1" s="1"/>
  <c r="E182" i="1" l="1"/>
  <c r="M30" i="1" l="1"/>
  <c r="M44" i="1" s="1"/>
  <c r="M45" i="1" s="1"/>
  <c r="E86" i="1" l="1"/>
  <c r="E21" i="1"/>
  <c r="E79" i="1"/>
  <c r="E110" i="1" l="1"/>
  <c r="E127" i="1" l="1"/>
  <c r="E154" i="1" l="1"/>
  <c r="M110" i="1" l="1"/>
  <c r="E90" i="1" l="1"/>
  <c r="E72" i="1"/>
  <c r="E164" i="1"/>
  <c r="M86" i="1" l="1"/>
  <c r="M79" i="1"/>
  <c r="E66" i="1"/>
  <c r="E91" i="1" s="1"/>
  <c r="E130" i="1" s="1"/>
  <c r="M66" i="1"/>
  <c r="E44" i="1"/>
  <c r="M91" i="1" l="1"/>
  <c r="M130" i="1" s="1"/>
  <c r="M184" i="1" s="1"/>
  <c r="E17" i="1"/>
  <c r="E22" i="1" s="1"/>
  <c r="E45" i="1" s="1"/>
  <c r="E165" i="1" l="1"/>
  <c r="E183" i="1" s="1"/>
  <c r="E1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 Lendak</author>
    <author>DSL</author>
  </authors>
  <commentList>
    <comment ref="F13" authorId="0" shapeId="0" xr:uid="{B7CF61FF-C30C-4AF1-8160-E0AEC5DC45C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F16" authorId="0" shapeId="0" xr:uid="{B27D97E7-D147-4032-9717-B04C51D11E7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2855,16€ - bežná činnosť - hlavná činnosť;
15 124,21€ - hlavná činnosť - zber odpadov
107,26 € - hlavná činnosť - likvidácia divokých skládkov
5 755,38€ - hlavná činnosť - odvodnenie miestnych komunikácii a zemné práce;
1 736,83€ - výstavba verejného osvetlenia</t>
        </r>
      </text>
    </comment>
    <comment ref="F32" authorId="0" shapeId="0" xr:uid="{1C4DD5BD-73FE-49A6-A113-A57A08B9C40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prevod peňažných prostriedkov z podnikateľskej činnosti</t>
        </r>
      </text>
    </comment>
    <comment ref="H34" authorId="0" shapeId="0" xr:uid="{F879AC0D-64D1-4641-B6D0-99CCD598AD9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uloženie dlažby okolo ZUŠ</t>
        </r>
      </text>
    </comment>
    <comment ref="E57" authorId="0" shapeId="0" xr:uid="{6AACA35B-6CAF-4F23-B303-9B473BBE21E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E60" authorId="0" shapeId="0" xr:uid="{24FCBC9E-EE1A-4B5F-ACB2-55D2CE4F1D2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1" authorId="0" shapeId="0" xr:uid="{2D23B41D-1065-4186-8D88-7091C2CC1CB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70" authorId="0" shapeId="0" xr:uid="{8D5E9816-8DC0-4456-B99D-C6B523EE6A6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protipovodňové šachty - 3 ks</t>
        </r>
      </text>
    </comment>
    <comment ref="E74" authorId="0" shapeId="0" xr:uid="{06AFB2A5-A5AB-433F-A1F8-480BBF9840F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I74" authorId="0" shapeId="0" xr:uid="{20AE0D82-CE0D-42F6-836B-7363CD52F888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nafty spolu s vyššou potrebou na údržbu (viac najazdených km)</t>
        </r>
      </text>
    </comment>
    <comment ref="E75" authorId="1" shapeId="0" xr:uid="{C6DA7A72-9F31-4D31-8A61-099673ED115E}">
      <text>
        <r>
          <rPr>
            <b/>
            <sz val="9"/>
            <color indexed="81"/>
            <rFont val="Segoe UI"/>
            <family val="2"/>
            <charset val="238"/>
          </rPr>
          <t>PrO Lendak:</t>
        </r>
        <r>
          <rPr>
            <sz val="9"/>
            <color indexed="81"/>
            <rFont val="Segoe UI"/>
            <family val="2"/>
            <charset val="238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I75" authorId="0" shapeId="0" xr:uid="{F0B108EB-71C6-414E-AE21-254E40127B15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úspora na základe výsledkou verejného obstarávania</t>
        </r>
      </text>
    </comment>
    <comment ref="E82" authorId="0" shapeId="0" xr:uid="{C89F626C-D03D-49AB-A097-479C23D13A6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materiál 3000€ (30 svietidiel na komplet);
2100€ nájom plošiny (25€ na hod. *7 hod.*12x raz za mesiac s technikom)</t>
        </r>
      </text>
    </comment>
    <comment ref="E85" authorId="0" shapeId="0" xr:uid="{D2A6012B-95FF-4629-8AD8-5E5802B4516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E89" authorId="0" shapeId="0" xr:uid="{C56FD85C-A244-4D0A-8ABA-1670FFA84AA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700€;
Poistenie na vozidlá = 1300€;
Ostatné opravy a servis, STK, EK, atď = 2 400€</t>
        </r>
      </text>
    </comment>
    <comment ref="E93" authorId="0" shapeId="0" xr:uid="{FF68977E-4178-467E-9DC7-6880F673907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3,5 zamestnanca</t>
        </r>
      </text>
    </comment>
    <comment ref="E99" authorId="0" shapeId="0" xr:uid="{02CB7686-1EB6-4178-86DB-A162E219445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"Veľký servis" = 2000€;
Poistenie=700€;
Servis, súčiastky PRESCO = 1 300€</t>
        </r>
      </text>
    </comment>
    <comment ref="I102" authorId="0" shapeId="0" xr:uid="{7B5D18BA-1DDD-4FF1-95EE-6DEB196FA8C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prenájom traktora - 2 týždne</t>
        </r>
      </text>
    </comment>
    <comment ref="E120" authorId="0" shapeId="0" xr:uid="{CA2F74DC-E930-457E-99D8-BFCFC6079DB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I120" authorId="0" shapeId="0" xr:uid="{F4D6698A-1829-412E-8A5D-1CC708C0C1C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materiálu</t>
        </r>
      </text>
    </comment>
    <comment ref="E121" authorId="2" shapeId="0" xr:uid="{4CADACDC-5476-4390-A495-FC22B600FE24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I121" authorId="0" shapeId="0" xr:uid="{350762A0-DE00-4FB6-9BBF-09AA985F137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navýšenie z dôvodu vyšších cien kameniva</t>
        </r>
      </text>
    </comment>
    <comment ref="F124" authorId="0" shapeId="0" xr:uid="{5A0F1965-F9B6-4D77-A99D-1BF5380560A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E133" authorId="0" shapeId="0" xr:uid="{7E4142AE-B52C-435F-9253-A8560C69E44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 zamestnanci</t>
        </r>
      </text>
    </comment>
    <comment ref="E140" authorId="0" shapeId="0" xr:uid="{9A40A9B4-4B5D-471E-A87F-14268A18C29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41" authorId="0" shapeId="0" xr:uid="{7D13A66E-61B4-4ED4-9D46-C0CACDCAB0C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44" authorId="0" shapeId="0" xr:uid="{0AC4859F-C062-480F-B28A-06336421E01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7" authorId="0" shapeId="0" xr:uid="{80715BA0-6443-4C8B-8B88-44EE5264C0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9" authorId="0" shapeId="0" xr:uid="{8E9199A1-6A71-49E3-85DE-0A8B152650E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2000 el. energia
500 rozbor vody
5000 poplatok štátu
500 iné</t>
        </r>
      </text>
    </comment>
    <comment ref="E157" authorId="0" shapeId="0" xr:uid="{0E8A185B-5580-4FDB-AC82-936943440A8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500 nafta + drobný mat.
</t>
        </r>
      </text>
    </comment>
    <comment ref="E158" authorId="0" shapeId="0" xr:uid="{7BD14B20-4BF4-4D55-9C1A-1B3CFAA1F90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kalu z čističky</t>
        </r>
      </text>
    </comment>
    <comment ref="E173" authorId="2" shapeId="0" xr:uid="{6F1E4FA0-DCBA-4BA1-97A5-FED4D07F1206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Ul. Jána Krstiteľa- 500 m - hlavné kanalizačné potrubie + 300 m prípojok= 60 000€
             </t>
        </r>
      </text>
    </comment>
  </commentList>
</comments>
</file>

<file path=xl/sharedStrings.xml><?xml version="1.0" encoding="utf-8"?>
<sst xmlns="http://schemas.openxmlformats.org/spreadsheetml/2006/main" count="448" uniqueCount="167">
  <si>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</si>
  <si>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</si>
  <si>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</si>
  <si>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</si>
  <si>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</si>
  <si>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</si>
  <si>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</si>
  <si>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</si>
  <si>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</si>
  <si>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</si>
  <si>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</si>
  <si>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</si>
  <si>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</si>
  <si>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</si>
  <si>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</si>
  <si>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</si>
  <si>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</si>
  <si>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</si>
  <si>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</si>
  <si>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</si>
  <si>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</si>
  <si>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</si>
  <si>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</si>
  <si>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</si>
  <si>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</si>
  <si>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</si>
  <si>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</si>
  <si>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</si>
  <si>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</si>
  <si>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</si>
  <si>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</si>
  <si>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</si>
  <si>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</si>
  <si>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</si>
  <si>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</si>
  <si>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</si>
  <si>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</si>
  <si>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</si>
  <si>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</si>
  <si>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</si>
  <si>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</si>
  <si>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</si>
  <si>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</si>
  <si>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</si>
  <si>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</si>
  <si>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</si>
  <si>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</si>
  <si>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</si>
  <si>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</si>
  <si>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</si>
  <si>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</si>
  <si>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</si>
  <si>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</si>
  <si>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</si>
  <si>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</si>
  <si>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</si>
  <si>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</si>
  <si>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</si>
  <si>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</si>
  <si>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</si>
  <si>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</si>
  <si>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</si>
  <si>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</si>
  <si>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</si>
  <si>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</si>
  <si>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</si>
  <si>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</si>
  <si>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</si>
  <si>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</si>
  <si>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</si>
  <si>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novej budovy PrO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</si>
  <si>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</si>
  <si>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</si>
  <si>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</si>
  <si>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</si>
  <si>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</si>
  <si>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</si>
  <si>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</si>
  <si>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</si>
  <si>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</si>
  <si>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</si>
  <si>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</si>
  <si>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</si>
  <si>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</si>
  <si>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</si>
  <si>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</si>
  <si>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</si>
  <si>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</si>
  <si>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</si>
  <si>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</si>
  <si>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</si>
  <si>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</si>
  <si>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</si>
  <si>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</si>
  <si>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</si>
  <si>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</si>
  <si>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</si>
  <si>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</si>
  <si>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</si>
  <si>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</si>
  <si>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</si>
  <si>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</si>
  <si>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</si>
  <si>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</si>
  <si>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</si>
  <si>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</si>
  <si>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</si>
  <si>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</si>
  <si>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</si>
  <si>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</si>
  <si>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</si>
  <si>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</si>
  <si>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</si>
  <si>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</si>
  <si>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Rekonštrukcia strechy obecného úradu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</si>
  <si>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</si>
  <si>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</si>
  <si>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</si>
  <si>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</si>
  <si>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</si>
  <si>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</si>
  <si>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</si>
  <si>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</si>
  <si>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</si>
  <si>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</si>
  <si>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</si>
  <si>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</si>
  <si>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Zateplenie budovy PrO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</si>
  <si>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</si>
  <si>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</si>
  <si>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</si>
  <si>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</si>
  <si>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</si>
  <si>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</si>
  <si>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</si>
  <si>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</si>
  <si>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</si>
  <si>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</si>
  <si>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</si>
  <si>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</si>
  <si>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</si>
  <si>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</si>
  <si>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</si>
  <si>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</si>
  <si>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</si>
  <si>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Kapitálový transfer - rekonštrukcia ČOV</t>
  </si>
  <si>
    <t>Kapitálový transfer - nadstavba OcÚ</t>
  </si>
  <si>
    <t xml:space="preserve"> Rozpočet 2022</t>
  </si>
  <si>
    <t>Úprava 07.02.2022</t>
  </si>
  <si>
    <t>Úprava 27.06.2022</t>
  </si>
  <si>
    <t>223003;292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</si>
  <si>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</si>
  <si>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</si>
  <si>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</si>
  <si>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</si>
  <si>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</si>
  <si>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</si>
  <si>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</si>
  <si>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Úprava 05.09.2022</t>
  </si>
  <si>
    <t>Úprava 17.10.2022</t>
  </si>
  <si>
    <t>Úprava 14.11.2022</t>
  </si>
  <si>
    <t>Úprava 22.11.2022</t>
  </si>
  <si>
    <t>Úprava 29.12.2022</t>
  </si>
  <si>
    <t>Rozpočtové opatrenie PrO č. 07_2022</t>
  </si>
  <si>
    <t>Bežný transfer MH SR - dotácia na energie</t>
  </si>
  <si>
    <t>111</t>
  </si>
  <si>
    <t>Energie - dotácia z MH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</si>
</sst>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9" fillId="5" borderId="1" xfId="0" applyNumberFormat="1" applyFont="1" applyFill="1" applyBorder="1"/>
    <xf numFmtId="1" fontId="8" fillId="6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10" fontId="3" fillId="0" borderId="0" xfId="2" applyNumberFormat="1" applyFont="1"/>
    <xf numFmtId="10" fontId="0" fillId="0" borderId="0" xfId="0" applyNumberFormat="1"/>
    <xf numFmtId="10" fontId="0" fillId="0" borderId="0" xfId="2" applyNumberFormat="1" applyFont="1"/>
    <xf numFmtId="0" fontId="3" fillId="3" borderId="0" xfId="0" applyFont="1" applyFill="1" applyAlignment="1">
      <alignment horizontal="right"/>
    </xf>
    <xf numFmtId="0" fontId="23" fillId="17" borderId="9" xfId="1" applyFont="1" applyFill="1" applyBorder="1"/>
    <xf numFmtId="49" fontId="23" fillId="18" borderId="9" xfId="1" applyNumberFormat="1" applyFont="1" applyFill="1" applyBorder="1"/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</cellXfs>
  <cellStyles count="3">
    <cellStyle name="Excel Built-in Normal" xfId="1" xr:uid="{00000000-0005-0000-0000-000000000000}"/>
    <cellStyle name="Normálna" xfId="0" builtinId="0"/>
    <cellStyle name="Percentá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2"/>
  <sheetViews>
    <sheetView tabSelected="1" zoomScale="90" zoomScaleNormal="90" workbookViewId="0">
      <pane ySplit="6" topLeftCell="A151" activePane="bottomLeft" state="frozen"/>
      <selection pane="bottomLeft" activeCell="M162" sqref="M162:M163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7109375" style="2" customWidth="1"/>
    <col min="6" max="6" width="10.7109375" style="2" bestFit="1" customWidth="1"/>
    <col min="7" max="8" width="9.85546875" style="2" bestFit="1" customWidth="1"/>
    <col min="9" max="12" width="10.7109375" style="2" customWidth="1"/>
    <col min="13" max="13" width="11.85546875" style="2" bestFit="1" customWidth="1"/>
    <col min="14" max="16384" width="9.140625" style="2"/>
  </cols>
  <sheetData>
    <row r="1" spans="1:13" ht="25.5" x14ac:dyDescent="0.35">
      <c r="A1" s="1"/>
      <c r="B1" s="118" t="s">
        <v>163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3"/>
      <c r="B2" s="119" t="s">
        <v>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x14ac:dyDescent="0.25">
      <c r="A3" s="4"/>
      <c r="B3" s="4"/>
      <c r="C3" s="4"/>
      <c r="D3" s="5"/>
      <c r="E3" s="4"/>
      <c r="F3" s="4"/>
      <c r="G3" s="4"/>
      <c r="H3" s="4"/>
      <c r="I3" s="4"/>
      <c r="J3" s="4"/>
      <c r="K3" s="4"/>
      <c r="L3" s="4"/>
      <c r="M3" s="4"/>
    </row>
    <row r="4" spans="1:13" ht="6" customHeight="1" x14ac:dyDescent="0.25">
      <c r="A4" s="4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</row>
    <row r="5" spans="1:13" ht="15.75" thickBot="1" x14ac:dyDescent="0.3">
      <c r="A5" s="6"/>
      <c r="B5" s="6" t="s">
        <v>1</v>
      </c>
      <c r="C5" s="4"/>
      <c r="D5" s="5"/>
      <c r="E5" s="115" t="s">
        <v>15</v>
      </c>
      <c r="F5" s="116"/>
      <c r="G5" s="116"/>
      <c r="H5" s="116"/>
      <c r="I5" s="116"/>
      <c r="J5" s="116"/>
      <c r="K5" s="116"/>
      <c r="L5" s="116"/>
      <c r="M5" s="117"/>
    </row>
    <row r="6" spans="1:13" ht="27" thickBot="1" x14ac:dyDescent="0.3">
      <c r="A6" s="7" t="s">
        <v>19</v>
      </c>
      <c r="B6" s="7" t="s">
        <v>104</v>
      </c>
      <c r="C6" s="8" t="s">
        <v>21</v>
      </c>
      <c r="D6" s="95" t="s">
        <v>2</v>
      </c>
      <c r="E6" s="96" t="s">
        <v>147</v>
      </c>
      <c r="F6" s="96" t="s">
        <v>148</v>
      </c>
      <c r="G6" s="96" t="s">
        <v>149</v>
      </c>
      <c r="H6" s="98" t="s">
        <v>158</v>
      </c>
      <c r="I6" s="98" t="s">
        <v>159</v>
      </c>
      <c r="J6" s="98" t="s">
        <v>160</v>
      </c>
      <c r="K6" s="98" t="s">
        <v>161</v>
      </c>
      <c r="L6" s="98" t="s">
        <v>162</v>
      </c>
      <c r="M6" s="97" t="s">
        <v>96</v>
      </c>
    </row>
    <row r="7" spans="1:13" x14ac:dyDescent="0.25">
      <c r="A7" s="112" t="s">
        <v>49</v>
      </c>
      <c r="B7" s="113"/>
      <c r="C7" s="113"/>
      <c r="D7" s="114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10"/>
      <c r="B8" s="10" t="s">
        <v>3</v>
      </c>
      <c r="C8" s="11"/>
      <c r="D8" s="11" t="s">
        <v>76</v>
      </c>
      <c r="E8" s="11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53">
        <v>41</v>
      </c>
      <c r="B9" s="53"/>
      <c r="C9" s="53">
        <v>312007</v>
      </c>
      <c r="D9" s="13" t="s">
        <v>124</v>
      </c>
      <c r="E9" s="15">
        <v>249071</v>
      </c>
      <c r="F9" s="15"/>
      <c r="G9" s="15"/>
      <c r="H9" s="15">
        <v>5980</v>
      </c>
      <c r="I9" s="15">
        <v>4269</v>
      </c>
      <c r="J9" s="15"/>
      <c r="K9" s="15"/>
      <c r="L9" s="15"/>
      <c r="M9" s="15">
        <f>E9+F9+G9+H9+I9+J9+K9+L9</f>
        <v>259320</v>
      </c>
    </row>
    <row r="10" spans="1:13" x14ac:dyDescent="0.25">
      <c r="A10" s="53">
        <v>41</v>
      </c>
      <c r="B10" s="53"/>
      <c r="C10" s="53">
        <v>312007</v>
      </c>
      <c r="D10" s="13" t="s">
        <v>125</v>
      </c>
      <c r="E10" s="15">
        <v>146155</v>
      </c>
      <c r="F10" s="15">
        <v>4000</v>
      </c>
      <c r="G10" s="15"/>
      <c r="H10" s="15">
        <v>2362</v>
      </c>
      <c r="I10" s="15">
        <v>2000</v>
      </c>
      <c r="J10" s="15"/>
      <c r="K10" s="15"/>
      <c r="L10" s="15"/>
      <c r="M10" s="15">
        <f t="shared" ref="M10:M16" si="0">E10+F10+G10+H10+I10+J10+K10+L10</f>
        <v>154517</v>
      </c>
    </row>
    <row r="11" spans="1:13" x14ac:dyDescent="0.25">
      <c r="A11" s="53">
        <v>41</v>
      </c>
      <c r="B11" s="53"/>
      <c r="C11" s="53">
        <v>312007</v>
      </c>
      <c r="D11" s="13" t="s">
        <v>88</v>
      </c>
      <c r="E11" s="15">
        <v>1000</v>
      </c>
      <c r="F11" s="15"/>
      <c r="G11" s="15"/>
      <c r="H11" s="15"/>
      <c r="I11" s="15"/>
      <c r="J11" s="15"/>
      <c r="K11" s="15"/>
      <c r="L11" s="15"/>
      <c r="M11" s="15">
        <f t="shared" si="0"/>
        <v>1000</v>
      </c>
    </row>
    <row r="12" spans="1:13" x14ac:dyDescent="0.25">
      <c r="A12" s="53">
        <v>41</v>
      </c>
      <c r="B12" s="53"/>
      <c r="C12" s="53">
        <v>312007</v>
      </c>
      <c r="D12" s="13" t="s">
        <v>93</v>
      </c>
      <c r="E12" s="15">
        <v>61029</v>
      </c>
      <c r="F12" s="15"/>
      <c r="G12" s="15"/>
      <c r="H12" s="15">
        <v>675</v>
      </c>
      <c r="I12" s="15">
        <v>-1724</v>
      </c>
      <c r="J12" s="15"/>
      <c r="K12" s="15"/>
      <c r="L12" s="15"/>
      <c r="M12" s="15">
        <f t="shared" si="0"/>
        <v>59980</v>
      </c>
    </row>
    <row r="13" spans="1:13" x14ac:dyDescent="0.25">
      <c r="A13" s="53">
        <v>41</v>
      </c>
      <c r="B13" s="53"/>
      <c r="C13" s="54">
        <v>322005</v>
      </c>
      <c r="D13" s="53" t="s">
        <v>146</v>
      </c>
      <c r="E13" s="50">
        <v>0</v>
      </c>
      <c r="F13" s="50">
        <v>2629.62</v>
      </c>
      <c r="G13" s="50"/>
      <c r="H13" s="50"/>
      <c r="I13" s="50"/>
      <c r="J13" s="50"/>
      <c r="K13" s="50"/>
      <c r="L13" s="50"/>
      <c r="M13" s="50">
        <f t="shared" si="0"/>
        <v>2629.62</v>
      </c>
    </row>
    <row r="14" spans="1:13" x14ac:dyDescent="0.25">
      <c r="A14" s="53">
        <v>41</v>
      </c>
      <c r="B14" s="53"/>
      <c r="C14" s="54">
        <v>322005</v>
      </c>
      <c r="D14" s="53" t="s">
        <v>130</v>
      </c>
      <c r="E14" s="50">
        <v>0</v>
      </c>
      <c r="F14" s="50"/>
      <c r="G14" s="50"/>
      <c r="H14" s="50"/>
      <c r="I14" s="50"/>
      <c r="J14" s="50"/>
      <c r="K14" s="50"/>
      <c r="L14" s="50"/>
      <c r="M14" s="50">
        <f t="shared" si="0"/>
        <v>0</v>
      </c>
    </row>
    <row r="15" spans="1:13" x14ac:dyDescent="0.25">
      <c r="A15" s="53">
        <v>41</v>
      </c>
      <c r="B15" s="53"/>
      <c r="C15" s="54">
        <v>322005</v>
      </c>
      <c r="D15" s="53" t="s">
        <v>134</v>
      </c>
      <c r="E15" s="50">
        <v>0</v>
      </c>
      <c r="F15" s="50"/>
      <c r="G15" s="50"/>
      <c r="H15" s="50"/>
      <c r="I15" s="50"/>
      <c r="J15" s="50"/>
      <c r="K15" s="50"/>
      <c r="L15" s="50"/>
      <c r="M15" s="50">
        <f t="shared" si="0"/>
        <v>0</v>
      </c>
    </row>
    <row r="16" spans="1:13" x14ac:dyDescent="0.25">
      <c r="A16" s="16">
        <v>41</v>
      </c>
      <c r="B16" s="53"/>
      <c r="C16" s="17">
        <v>453</v>
      </c>
      <c r="D16" s="24" t="s">
        <v>97</v>
      </c>
      <c r="E16" s="80">
        <v>0</v>
      </c>
      <c r="F16" s="80">
        <v>25578.84</v>
      </c>
      <c r="G16" s="80"/>
      <c r="H16" s="80"/>
      <c r="I16" s="80"/>
      <c r="J16" s="80"/>
      <c r="K16" s="80"/>
      <c r="L16" s="80"/>
      <c r="M16" s="80">
        <f t="shared" si="0"/>
        <v>25578.84</v>
      </c>
    </row>
    <row r="17" spans="1:13" x14ac:dyDescent="0.25">
      <c r="A17" s="18" t="s">
        <v>45</v>
      </c>
      <c r="B17" s="18"/>
      <c r="C17" s="19"/>
      <c r="D17" s="20" t="s">
        <v>76</v>
      </c>
      <c r="E17" s="21">
        <f t="shared" ref="E17:M17" si="1">SUM(E9:E16)</f>
        <v>457255</v>
      </c>
      <c r="F17" s="21">
        <f t="shared" si="1"/>
        <v>32208.46</v>
      </c>
      <c r="G17" s="21">
        <f t="shared" si="1"/>
        <v>0</v>
      </c>
      <c r="H17" s="21">
        <f t="shared" si="1"/>
        <v>9017</v>
      </c>
      <c r="I17" s="21">
        <f t="shared" si="1"/>
        <v>4545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503025.46</v>
      </c>
    </row>
    <row r="18" spans="1:13" x14ac:dyDescent="0.25">
      <c r="A18" s="10"/>
      <c r="B18" s="10" t="s">
        <v>3</v>
      </c>
      <c r="C18" s="11"/>
      <c r="D18" s="11" t="s">
        <v>77</v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53">
        <v>71</v>
      </c>
      <c r="B19" s="53"/>
      <c r="C19" s="55" t="s">
        <v>101</v>
      </c>
      <c r="D19" s="13" t="s">
        <v>79</v>
      </c>
      <c r="E19" s="15">
        <v>0</v>
      </c>
      <c r="F19" s="15"/>
      <c r="G19" s="15">
        <v>150</v>
      </c>
      <c r="H19" s="15"/>
      <c r="I19" s="15"/>
      <c r="J19" s="15"/>
      <c r="K19" s="15"/>
      <c r="L19" s="15"/>
      <c r="M19" s="15">
        <f>E19+F19+G19+H19+I19+J19+K19+L19</f>
        <v>150</v>
      </c>
    </row>
    <row r="20" spans="1:13" x14ac:dyDescent="0.25">
      <c r="A20" s="53">
        <v>71</v>
      </c>
      <c r="B20" s="53"/>
      <c r="C20" s="55" t="s">
        <v>102</v>
      </c>
      <c r="D20" s="13" t="s">
        <v>78</v>
      </c>
      <c r="E20" s="15">
        <v>36000</v>
      </c>
      <c r="F20" s="15"/>
      <c r="G20" s="15"/>
      <c r="H20" s="15"/>
      <c r="I20" s="15"/>
      <c r="J20" s="15">
        <v>6000</v>
      </c>
      <c r="K20" s="15"/>
      <c r="L20" s="15"/>
      <c r="M20" s="15">
        <f t="shared" ref="M20" si="2">E20+F20+G20+H20+I20+J20+K20+L20</f>
        <v>42000</v>
      </c>
    </row>
    <row r="21" spans="1:13" x14ac:dyDescent="0.25">
      <c r="A21" s="18" t="s">
        <v>45</v>
      </c>
      <c r="B21" s="18"/>
      <c r="C21" s="19"/>
      <c r="D21" s="20" t="s">
        <v>77</v>
      </c>
      <c r="E21" s="22">
        <f>SUM(E19:E20)</f>
        <v>36000</v>
      </c>
      <c r="F21" s="22">
        <f>SUM(F19:F20)</f>
        <v>0</v>
      </c>
      <c r="G21" s="22">
        <f>SUM(G19:G20)</f>
        <v>150</v>
      </c>
      <c r="H21" s="22">
        <f t="shared" ref="H21:M21" si="3">SUM(H19:H20)</f>
        <v>0</v>
      </c>
      <c r="I21" s="22">
        <f t="shared" ref="I21:J21" si="4">SUM(I19:I20)</f>
        <v>0</v>
      </c>
      <c r="J21" s="22">
        <f t="shared" si="4"/>
        <v>6000</v>
      </c>
      <c r="K21" s="22">
        <f t="shared" ref="K21:L21" si="5">SUM(K19:K20)</f>
        <v>0</v>
      </c>
      <c r="L21" s="22">
        <f t="shared" si="5"/>
        <v>0</v>
      </c>
      <c r="M21" s="22">
        <f t="shared" si="3"/>
        <v>42150</v>
      </c>
    </row>
    <row r="22" spans="1:13" x14ac:dyDescent="0.25">
      <c r="A22" s="106" t="s">
        <v>55</v>
      </c>
      <c r="B22" s="107"/>
      <c r="C22" s="107"/>
      <c r="D22" s="108"/>
      <c r="E22" s="23">
        <f>E21+E17</f>
        <v>493255</v>
      </c>
      <c r="F22" s="23">
        <f>F21+F17</f>
        <v>32208.46</v>
      </c>
      <c r="G22" s="23">
        <f>G21+G17</f>
        <v>150</v>
      </c>
      <c r="H22" s="23">
        <f t="shared" ref="H22:M22" si="6">H21+H17</f>
        <v>9017</v>
      </c>
      <c r="I22" s="23">
        <f t="shared" ref="I22:J22" si="7">I21+I17</f>
        <v>4545</v>
      </c>
      <c r="J22" s="23">
        <f t="shared" si="7"/>
        <v>6000</v>
      </c>
      <c r="K22" s="23">
        <f t="shared" ref="K22:L22" si="8">K21+K17</f>
        <v>0</v>
      </c>
      <c r="L22" s="23">
        <f t="shared" si="8"/>
        <v>0</v>
      </c>
      <c r="M22" s="23">
        <f t="shared" si="6"/>
        <v>545175.46</v>
      </c>
    </row>
    <row r="23" spans="1:13" x14ac:dyDescent="0.25">
      <c r="A23" s="112" t="s">
        <v>58</v>
      </c>
      <c r="B23" s="113"/>
      <c r="C23" s="113"/>
      <c r="D23" s="114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10"/>
      <c r="B24" s="10" t="s">
        <v>3</v>
      </c>
      <c r="C24" s="11"/>
      <c r="D24" s="11" t="s">
        <v>80</v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55" t="s">
        <v>103</v>
      </c>
      <c r="B25" s="53"/>
      <c r="C25" s="53">
        <v>322005</v>
      </c>
      <c r="D25" s="13" t="s">
        <v>81</v>
      </c>
      <c r="E25" s="50">
        <v>131793</v>
      </c>
      <c r="F25" s="50"/>
      <c r="G25" s="50"/>
      <c r="H25" s="50">
        <v>2362</v>
      </c>
      <c r="I25" s="50">
        <v>-4545</v>
      </c>
      <c r="J25" s="50"/>
      <c r="K25" s="50"/>
      <c r="L25" s="50"/>
      <c r="M25" s="50">
        <f t="shared" ref="M25:M29" si="9">E25+F25+G25+H25+I25+J25+K25+L25</f>
        <v>129610</v>
      </c>
    </row>
    <row r="26" spans="1:13" x14ac:dyDescent="0.25">
      <c r="A26" s="55">
        <v>41</v>
      </c>
      <c r="B26" s="53"/>
      <c r="C26" s="53">
        <v>322005</v>
      </c>
      <c r="D26" s="13" t="s">
        <v>137</v>
      </c>
      <c r="E26" s="50">
        <v>10000</v>
      </c>
      <c r="F26" s="50"/>
      <c r="G26" s="50"/>
      <c r="H26" s="50"/>
      <c r="I26" s="50"/>
      <c r="J26" s="50"/>
      <c r="K26" s="50"/>
      <c r="L26" s="50"/>
      <c r="M26" s="50">
        <f t="shared" si="9"/>
        <v>10000</v>
      </c>
    </row>
    <row r="27" spans="1:13" x14ac:dyDescent="0.25">
      <c r="A27" s="53">
        <v>41</v>
      </c>
      <c r="B27" s="53"/>
      <c r="C27" s="54">
        <v>322005</v>
      </c>
      <c r="D27" s="53" t="s">
        <v>139</v>
      </c>
      <c r="E27" s="50">
        <v>30000</v>
      </c>
      <c r="F27" s="50"/>
      <c r="G27" s="50"/>
      <c r="H27" s="50"/>
      <c r="I27" s="50"/>
      <c r="J27" s="50"/>
      <c r="K27" s="50"/>
      <c r="L27" s="50"/>
      <c r="M27" s="50">
        <f t="shared" si="9"/>
        <v>30000</v>
      </c>
    </row>
    <row r="28" spans="1:13" x14ac:dyDescent="0.25">
      <c r="A28" s="53">
        <v>41</v>
      </c>
      <c r="B28" s="53"/>
      <c r="C28" s="54">
        <v>322005</v>
      </c>
      <c r="D28" s="53" t="s">
        <v>145</v>
      </c>
      <c r="E28" s="50"/>
      <c r="F28" s="50">
        <v>66000</v>
      </c>
      <c r="G28" s="50"/>
      <c r="H28" s="50"/>
      <c r="I28" s="50"/>
      <c r="J28" s="50"/>
      <c r="K28" s="50"/>
      <c r="L28" s="50"/>
      <c r="M28" s="50">
        <f t="shared" si="9"/>
        <v>66000</v>
      </c>
    </row>
    <row r="29" spans="1:13" x14ac:dyDescent="0.25">
      <c r="A29" s="91">
        <v>41</v>
      </c>
      <c r="B29" s="53"/>
      <c r="C29" s="54">
        <v>453</v>
      </c>
      <c r="D29" s="24" t="s">
        <v>97</v>
      </c>
      <c r="E29" s="80"/>
      <c r="F29" s="80"/>
      <c r="G29" s="80"/>
      <c r="H29" s="80"/>
      <c r="I29" s="80"/>
      <c r="J29" s="80"/>
      <c r="K29" s="80"/>
      <c r="L29" s="80"/>
      <c r="M29" s="80">
        <f t="shared" si="9"/>
        <v>0</v>
      </c>
    </row>
    <row r="30" spans="1:13" x14ac:dyDescent="0.25">
      <c r="A30" s="18" t="s">
        <v>45</v>
      </c>
      <c r="B30" s="18"/>
      <c r="C30" s="19"/>
      <c r="D30" s="20" t="s">
        <v>76</v>
      </c>
      <c r="E30" s="21">
        <f>SUM(E25:E29)</f>
        <v>171793</v>
      </c>
      <c r="F30" s="21">
        <f t="shared" ref="F30:M30" si="10">SUM(F25:F29)</f>
        <v>66000</v>
      </c>
      <c r="G30" s="21">
        <f t="shared" si="10"/>
        <v>0</v>
      </c>
      <c r="H30" s="21">
        <f t="shared" si="10"/>
        <v>2362</v>
      </c>
      <c r="I30" s="21">
        <f t="shared" si="10"/>
        <v>-4545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235610</v>
      </c>
    </row>
    <row r="31" spans="1:13" x14ac:dyDescent="0.25">
      <c r="A31" s="10"/>
      <c r="B31" s="10" t="s">
        <v>3</v>
      </c>
      <c r="C31" s="11"/>
      <c r="D31" s="11" t="s">
        <v>77</v>
      </c>
      <c r="E31" s="11"/>
      <c r="F31" s="11"/>
      <c r="G31" s="11"/>
      <c r="H31" s="11"/>
      <c r="I31" s="11"/>
      <c r="J31" s="11"/>
      <c r="K31" s="11"/>
      <c r="L31" s="11"/>
      <c r="M31" s="11"/>
    </row>
    <row r="32" spans="1:13" s="25" customFormat="1" ht="12.75" x14ac:dyDescent="0.2">
      <c r="A32" s="56">
        <v>71</v>
      </c>
      <c r="B32" s="57"/>
      <c r="C32" s="58">
        <v>453</v>
      </c>
      <c r="D32" s="24" t="s">
        <v>97</v>
      </c>
      <c r="E32" s="80">
        <v>15000</v>
      </c>
      <c r="F32" s="80">
        <v>27612.99</v>
      </c>
      <c r="G32" s="80"/>
      <c r="H32" s="80"/>
      <c r="I32" s="80"/>
      <c r="J32" s="80"/>
      <c r="K32" s="80"/>
      <c r="L32" s="80"/>
      <c r="M32" s="80">
        <f t="shared" ref="M32:M42" si="11">E32+F32+G32+H32+I32+J32+K32+L32</f>
        <v>42612.990000000005</v>
      </c>
    </row>
    <row r="33" spans="1:13" s="25" customFormat="1" ht="12.75" x14ac:dyDescent="0.2">
      <c r="A33" s="57">
        <v>71</v>
      </c>
      <c r="B33" s="57"/>
      <c r="C33" s="58">
        <v>223001</v>
      </c>
      <c r="D33" s="24" t="s">
        <v>69</v>
      </c>
      <c r="E33" s="15">
        <v>3000</v>
      </c>
      <c r="F33" s="15"/>
      <c r="G33" s="15">
        <v>1000</v>
      </c>
      <c r="H33" s="15"/>
      <c r="I33" s="15">
        <v>3000</v>
      </c>
      <c r="J33" s="15">
        <v>1000</v>
      </c>
      <c r="K33" s="15"/>
      <c r="L33" s="15"/>
      <c r="M33" s="15">
        <f t="shared" si="11"/>
        <v>8000</v>
      </c>
    </row>
    <row r="34" spans="1:13" x14ac:dyDescent="0.25">
      <c r="A34" s="57">
        <v>71</v>
      </c>
      <c r="B34" s="59"/>
      <c r="C34" s="58">
        <v>223001</v>
      </c>
      <c r="D34" s="14" t="s">
        <v>94</v>
      </c>
      <c r="E34" s="15">
        <v>120</v>
      </c>
      <c r="F34" s="15"/>
      <c r="G34" s="15">
        <v>2100</v>
      </c>
      <c r="H34" s="26">
        <v>10000</v>
      </c>
      <c r="I34" s="26"/>
      <c r="J34" s="26">
        <v>3300</v>
      </c>
      <c r="K34" s="26"/>
      <c r="L34" s="26"/>
      <c r="M34" s="15">
        <f t="shared" si="11"/>
        <v>15520</v>
      </c>
    </row>
    <row r="35" spans="1:13" s="4" customFormat="1" x14ac:dyDescent="0.25">
      <c r="A35" s="57">
        <v>71</v>
      </c>
      <c r="B35" s="57"/>
      <c r="C35" s="58">
        <v>223001</v>
      </c>
      <c r="D35" s="28" t="s">
        <v>59</v>
      </c>
      <c r="E35" s="15">
        <v>1800</v>
      </c>
      <c r="F35" s="26"/>
      <c r="G35" s="26"/>
      <c r="H35" s="26"/>
      <c r="I35" s="26"/>
      <c r="J35" s="26"/>
      <c r="K35" s="26"/>
      <c r="L35" s="26"/>
      <c r="M35" s="15">
        <f t="shared" si="11"/>
        <v>1800</v>
      </c>
    </row>
    <row r="36" spans="1:13" s="4" customFormat="1" x14ac:dyDescent="0.25">
      <c r="A36" s="57">
        <v>71</v>
      </c>
      <c r="B36" s="57"/>
      <c r="C36" s="58">
        <v>223001</v>
      </c>
      <c r="D36" s="28" t="s">
        <v>82</v>
      </c>
      <c r="E36" s="15">
        <v>54360</v>
      </c>
      <c r="F36" s="26"/>
      <c r="G36" s="26"/>
      <c r="H36" s="26"/>
      <c r="I36" s="26"/>
      <c r="J36" s="26">
        <v>5000</v>
      </c>
      <c r="K36" s="26"/>
      <c r="L36" s="26"/>
      <c r="M36" s="15">
        <f t="shared" si="11"/>
        <v>59360</v>
      </c>
    </row>
    <row r="37" spans="1:13" s="4" customFormat="1" x14ac:dyDescent="0.25">
      <c r="A37" s="57">
        <v>71</v>
      </c>
      <c r="B37" s="57"/>
      <c r="C37" s="58">
        <v>223001</v>
      </c>
      <c r="D37" s="28" t="s">
        <v>83</v>
      </c>
      <c r="E37" s="15">
        <v>3600</v>
      </c>
      <c r="F37" s="26"/>
      <c r="G37" s="26"/>
      <c r="H37" s="26"/>
      <c r="I37" s="26"/>
      <c r="J37" s="26"/>
      <c r="K37" s="26"/>
      <c r="L37" s="26"/>
      <c r="M37" s="15">
        <f t="shared" si="11"/>
        <v>3600</v>
      </c>
    </row>
    <row r="38" spans="1:13" s="4" customFormat="1" x14ac:dyDescent="0.25">
      <c r="A38" s="57">
        <v>71</v>
      </c>
      <c r="B38" s="57"/>
      <c r="C38" s="58">
        <v>223001</v>
      </c>
      <c r="D38" s="28" t="s">
        <v>84</v>
      </c>
      <c r="E38" s="15">
        <v>240</v>
      </c>
      <c r="F38" s="26"/>
      <c r="G38" s="26"/>
      <c r="H38" s="26"/>
      <c r="I38" s="26"/>
      <c r="J38" s="26"/>
      <c r="K38" s="26"/>
      <c r="L38" s="26"/>
      <c r="M38" s="15">
        <f t="shared" si="11"/>
        <v>240</v>
      </c>
    </row>
    <row r="39" spans="1:13" s="4" customFormat="1" x14ac:dyDescent="0.25">
      <c r="A39" s="57">
        <v>71</v>
      </c>
      <c r="B39" s="57"/>
      <c r="C39" s="58">
        <v>223001</v>
      </c>
      <c r="D39" s="28" t="s">
        <v>85</v>
      </c>
      <c r="E39" s="15">
        <v>60</v>
      </c>
      <c r="F39" s="26"/>
      <c r="G39" s="26"/>
      <c r="H39" s="26"/>
      <c r="I39" s="26"/>
      <c r="J39" s="26"/>
      <c r="K39" s="26"/>
      <c r="L39" s="26"/>
      <c r="M39" s="15">
        <f t="shared" si="11"/>
        <v>60</v>
      </c>
    </row>
    <row r="40" spans="1:13" s="29" customFormat="1" ht="12.75" x14ac:dyDescent="0.2">
      <c r="A40" s="57">
        <v>71</v>
      </c>
      <c r="B40" s="53"/>
      <c r="C40" s="58">
        <v>223001</v>
      </c>
      <c r="D40" s="13" t="s">
        <v>86</v>
      </c>
      <c r="E40" s="15">
        <v>110000</v>
      </c>
      <c r="F40" s="49"/>
      <c r="G40" s="49"/>
      <c r="H40" s="49"/>
      <c r="I40" s="49"/>
      <c r="J40" s="49">
        <v>10000</v>
      </c>
      <c r="K40" s="49"/>
      <c r="L40" s="49">
        <v>5291.1800000000039</v>
      </c>
      <c r="M40" s="15">
        <f t="shared" si="11"/>
        <v>125291.18000000001</v>
      </c>
    </row>
    <row r="41" spans="1:13" x14ac:dyDescent="0.25">
      <c r="A41" s="57">
        <v>71</v>
      </c>
      <c r="B41" s="53"/>
      <c r="C41" s="55" t="s">
        <v>150</v>
      </c>
      <c r="D41" s="13" t="s">
        <v>87</v>
      </c>
      <c r="E41" s="15">
        <v>2000</v>
      </c>
      <c r="F41" s="81"/>
      <c r="G41" s="81">
        <v>1000</v>
      </c>
      <c r="H41" s="81"/>
      <c r="I41" s="81">
        <v>700</v>
      </c>
      <c r="J41" s="81">
        <v>450</v>
      </c>
      <c r="K41" s="81"/>
      <c r="L41" s="81"/>
      <c r="M41" s="15">
        <f t="shared" si="11"/>
        <v>4150</v>
      </c>
    </row>
    <row r="42" spans="1:13" x14ac:dyDescent="0.25">
      <c r="A42" s="104">
        <v>111</v>
      </c>
      <c r="B42" s="53"/>
      <c r="C42" s="55">
        <v>312001</v>
      </c>
      <c r="D42" s="13" t="s">
        <v>164</v>
      </c>
      <c r="E42" s="15"/>
      <c r="F42" s="81"/>
      <c r="G42" s="81"/>
      <c r="H42" s="81"/>
      <c r="I42" s="81"/>
      <c r="J42" s="81"/>
      <c r="K42" s="81"/>
      <c r="L42" s="15">
        <v>2608.06</v>
      </c>
      <c r="M42" s="15">
        <f t="shared" si="11"/>
        <v>2608.06</v>
      </c>
    </row>
    <row r="43" spans="1:13" x14ac:dyDescent="0.25">
      <c r="A43" s="18" t="s">
        <v>45</v>
      </c>
      <c r="B43" s="18"/>
      <c r="C43" s="19"/>
      <c r="D43" s="20" t="s">
        <v>77</v>
      </c>
      <c r="E43" s="21">
        <f>SUM(E32:E42)</f>
        <v>190180</v>
      </c>
      <c r="F43" s="21">
        <f t="shared" ref="F43:M43" si="12">SUM(F32:F42)</f>
        <v>27612.99</v>
      </c>
      <c r="G43" s="21">
        <f t="shared" si="12"/>
        <v>4100</v>
      </c>
      <c r="H43" s="21">
        <f t="shared" si="12"/>
        <v>10000</v>
      </c>
      <c r="I43" s="21">
        <f t="shared" si="12"/>
        <v>3700</v>
      </c>
      <c r="J43" s="21">
        <f t="shared" si="12"/>
        <v>19750</v>
      </c>
      <c r="K43" s="21">
        <f t="shared" si="12"/>
        <v>0</v>
      </c>
      <c r="L43" s="21">
        <f t="shared" si="12"/>
        <v>7899.2400000000034</v>
      </c>
      <c r="M43" s="21">
        <f t="shared" si="12"/>
        <v>263242.23</v>
      </c>
    </row>
    <row r="44" spans="1:13" ht="15.75" thickBot="1" x14ac:dyDescent="0.3">
      <c r="A44" s="106" t="s">
        <v>73</v>
      </c>
      <c r="B44" s="107"/>
      <c r="C44" s="107"/>
      <c r="D44" s="108"/>
      <c r="E44" s="23">
        <f t="shared" ref="E44:F44" si="13">SUM(E43,E30)</f>
        <v>361973</v>
      </c>
      <c r="F44" s="23">
        <f t="shared" si="13"/>
        <v>93612.99</v>
      </c>
      <c r="G44" s="23">
        <f t="shared" ref="G44:H44" si="14">SUM(G43,G30)</f>
        <v>4100</v>
      </c>
      <c r="H44" s="23">
        <f t="shared" si="14"/>
        <v>12362</v>
      </c>
      <c r="I44" s="23">
        <f>SUM(I43,I30)</f>
        <v>-845</v>
      </c>
      <c r="J44" s="23">
        <f>SUM(J43,J30)</f>
        <v>19750</v>
      </c>
      <c r="K44" s="23">
        <f>SUM(K43,K30)</f>
        <v>0</v>
      </c>
      <c r="L44" s="23">
        <f t="shared" ref="L44:M44" si="15">SUM(L43,L30)</f>
        <v>7899.2400000000034</v>
      </c>
      <c r="M44" s="23">
        <f t="shared" si="15"/>
        <v>498852.23</v>
      </c>
    </row>
    <row r="45" spans="1:13" ht="16.5" thickBot="1" x14ac:dyDescent="0.3">
      <c r="A45" s="30"/>
      <c r="B45" s="120" t="s">
        <v>4</v>
      </c>
      <c r="C45" s="121"/>
      <c r="D45" s="121"/>
      <c r="E45" s="31">
        <f t="shared" ref="E45:I45" si="16">E44+E22</f>
        <v>855228</v>
      </c>
      <c r="F45" s="31">
        <f t="shared" si="16"/>
        <v>125821.45000000001</v>
      </c>
      <c r="G45" s="31">
        <f t="shared" si="16"/>
        <v>4250</v>
      </c>
      <c r="H45" s="31">
        <f t="shared" si="16"/>
        <v>21379</v>
      </c>
      <c r="I45" s="31">
        <f t="shared" si="16"/>
        <v>3700</v>
      </c>
      <c r="J45" s="31">
        <f t="shared" ref="J45:K45" si="17">J44+J22</f>
        <v>25750</v>
      </c>
      <c r="K45" s="31">
        <f t="shared" si="17"/>
        <v>0</v>
      </c>
      <c r="L45" s="31">
        <f t="shared" ref="L45:M45" si="18">L44+L22</f>
        <v>7899.2400000000034</v>
      </c>
      <c r="M45" s="31">
        <f t="shared" si="18"/>
        <v>1044027.69</v>
      </c>
    </row>
    <row r="46" spans="1:13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ht="8.2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13" ht="15.75" thickBot="1" x14ac:dyDescent="0.3">
      <c r="A48" s="6"/>
      <c r="B48" s="6" t="s">
        <v>5</v>
      </c>
      <c r="C48" s="4"/>
      <c r="D48" s="5"/>
      <c r="E48" s="115" t="s">
        <v>15</v>
      </c>
      <c r="F48" s="116"/>
      <c r="G48" s="116"/>
      <c r="H48" s="116"/>
      <c r="I48" s="116"/>
      <c r="J48" s="116"/>
      <c r="K48" s="116"/>
      <c r="L48" s="116"/>
      <c r="M48" s="117"/>
    </row>
    <row r="49" spans="1:20" ht="27" thickBot="1" x14ac:dyDescent="0.3">
      <c r="A49" s="7" t="s">
        <v>19</v>
      </c>
      <c r="B49" s="7" t="s">
        <v>104</v>
      </c>
      <c r="C49" s="8" t="s">
        <v>21</v>
      </c>
      <c r="D49" s="94" t="s">
        <v>2</v>
      </c>
      <c r="E49" s="96" t="s">
        <v>147</v>
      </c>
      <c r="F49" s="96" t="s">
        <v>148</v>
      </c>
      <c r="G49" s="96" t="s">
        <v>149</v>
      </c>
      <c r="H49" s="98" t="s">
        <v>158</v>
      </c>
      <c r="I49" s="98" t="s">
        <v>159</v>
      </c>
      <c r="J49" s="98" t="s">
        <v>160</v>
      </c>
      <c r="K49" s="98" t="s">
        <v>161</v>
      </c>
      <c r="L49" s="98" t="s">
        <v>162</v>
      </c>
      <c r="M49" s="97" t="s">
        <v>96</v>
      </c>
    </row>
    <row r="50" spans="1:20" x14ac:dyDescent="0.25">
      <c r="A50" s="112" t="s">
        <v>49</v>
      </c>
      <c r="B50" s="113"/>
      <c r="C50" s="113"/>
      <c r="D50" s="114"/>
      <c r="E50" s="9"/>
      <c r="F50" s="9"/>
      <c r="G50" s="9"/>
      <c r="H50" s="9"/>
      <c r="I50" s="9"/>
      <c r="J50" s="9"/>
      <c r="K50" s="9"/>
      <c r="L50" s="9"/>
      <c r="M50" s="9"/>
    </row>
    <row r="51" spans="1:20" x14ac:dyDescent="0.25">
      <c r="A51" s="60" t="s">
        <v>20</v>
      </c>
      <c r="B51" s="60" t="s">
        <v>106</v>
      </c>
      <c r="C51" s="55" t="s">
        <v>107</v>
      </c>
      <c r="D51" s="13" t="s">
        <v>22</v>
      </c>
      <c r="E51" s="26">
        <v>86560</v>
      </c>
      <c r="F51" s="26"/>
      <c r="G51" s="26"/>
      <c r="H51" s="26">
        <v>4430</v>
      </c>
      <c r="I51" s="26">
        <v>8670</v>
      </c>
      <c r="J51" s="26"/>
      <c r="K51" s="26">
        <v>-500</v>
      </c>
      <c r="L51" s="26">
        <v>-2912.1800000000076</v>
      </c>
      <c r="M51" s="15">
        <f t="shared" ref="M51:M65" si="19">E51+F51+G51+H51+I51+J51+K51+L51</f>
        <v>96247.819999999992</v>
      </c>
      <c r="O51" s="99"/>
    </row>
    <row r="52" spans="1:20" x14ac:dyDescent="0.25">
      <c r="A52" s="60" t="s">
        <v>20</v>
      </c>
      <c r="B52" s="60" t="s">
        <v>106</v>
      </c>
      <c r="C52" s="53">
        <v>620</v>
      </c>
      <c r="D52" s="13" t="s">
        <v>24</v>
      </c>
      <c r="E52" s="26">
        <v>31984</v>
      </c>
      <c r="F52" s="26"/>
      <c r="G52" s="26"/>
      <c r="H52" s="26">
        <v>1550</v>
      </c>
      <c r="I52" s="26">
        <v>3204</v>
      </c>
      <c r="J52" s="26"/>
      <c r="K52" s="26"/>
      <c r="L52" s="26">
        <v>-1906.4999999999927</v>
      </c>
      <c r="M52" s="15">
        <f t="shared" si="19"/>
        <v>34831.500000000007</v>
      </c>
      <c r="O52" s="99"/>
    </row>
    <row r="53" spans="1:20" x14ac:dyDescent="0.25">
      <c r="A53" s="60" t="s">
        <v>20</v>
      </c>
      <c r="B53" s="60" t="s">
        <v>106</v>
      </c>
      <c r="C53" s="53">
        <v>640</v>
      </c>
      <c r="D53" s="13" t="s">
        <v>98</v>
      </c>
      <c r="E53" s="26">
        <v>800</v>
      </c>
      <c r="F53" s="26"/>
      <c r="G53" s="26"/>
      <c r="H53" s="26"/>
      <c r="I53" s="26">
        <v>50</v>
      </c>
      <c r="J53" s="26"/>
      <c r="K53" s="26">
        <v>500</v>
      </c>
      <c r="L53" s="26"/>
      <c r="M53" s="15">
        <f t="shared" si="19"/>
        <v>1350</v>
      </c>
      <c r="O53" s="99"/>
    </row>
    <row r="54" spans="1:20" x14ac:dyDescent="0.25">
      <c r="A54" s="60" t="s">
        <v>20</v>
      </c>
      <c r="B54" s="60" t="s">
        <v>106</v>
      </c>
      <c r="C54" s="55" t="s">
        <v>151</v>
      </c>
      <c r="D54" s="13" t="s">
        <v>10</v>
      </c>
      <c r="E54" s="26">
        <v>3000</v>
      </c>
      <c r="F54" s="26"/>
      <c r="G54" s="26"/>
      <c r="H54" s="26"/>
      <c r="I54" s="26"/>
      <c r="J54" s="26">
        <v>500</v>
      </c>
      <c r="K54" s="26"/>
      <c r="L54" s="26"/>
      <c r="M54" s="15">
        <f t="shared" si="19"/>
        <v>3500</v>
      </c>
    </row>
    <row r="55" spans="1:20" ht="15" customHeight="1" x14ac:dyDescent="0.25">
      <c r="A55" s="60" t="s">
        <v>20</v>
      </c>
      <c r="B55" s="60" t="s">
        <v>106</v>
      </c>
      <c r="C55" s="55" t="s">
        <v>152</v>
      </c>
      <c r="D55" s="13" t="s">
        <v>27</v>
      </c>
      <c r="E55" s="26">
        <v>75</v>
      </c>
      <c r="F55" s="26"/>
      <c r="G55" s="26">
        <v>50</v>
      </c>
      <c r="H55" s="26"/>
      <c r="I55" s="26"/>
      <c r="J55" s="26"/>
      <c r="K55" s="26"/>
      <c r="L55" s="26"/>
      <c r="M55" s="15">
        <f t="shared" si="19"/>
        <v>125</v>
      </c>
      <c r="O55" s="99"/>
      <c r="T55" s="100"/>
    </row>
    <row r="56" spans="1:20" x14ac:dyDescent="0.25">
      <c r="A56" s="60" t="s">
        <v>20</v>
      </c>
      <c r="B56" s="60" t="s">
        <v>106</v>
      </c>
      <c r="C56" s="55" t="s">
        <v>153</v>
      </c>
      <c r="D56" s="13" t="s">
        <v>25</v>
      </c>
      <c r="E56" s="26">
        <v>1200</v>
      </c>
      <c r="F56" s="26"/>
      <c r="G56" s="26"/>
      <c r="H56" s="26"/>
      <c r="I56" s="26"/>
      <c r="J56" s="26"/>
      <c r="K56" s="26"/>
      <c r="L56" s="26"/>
      <c r="M56" s="15">
        <f t="shared" si="19"/>
        <v>1200</v>
      </c>
      <c r="O56" s="99"/>
      <c r="T56" s="101"/>
    </row>
    <row r="57" spans="1:20" x14ac:dyDescent="0.25">
      <c r="A57" s="60" t="s">
        <v>20</v>
      </c>
      <c r="B57" s="60" t="s">
        <v>106</v>
      </c>
      <c r="C57" s="55" t="s">
        <v>154</v>
      </c>
      <c r="D57" s="13" t="s">
        <v>90</v>
      </c>
      <c r="E57" s="26">
        <v>3000</v>
      </c>
      <c r="F57" s="26"/>
      <c r="G57" s="26"/>
      <c r="H57" s="26"/>
      <c r="I57" s="26"/>
      <c r="J57" s="26">
        <v>500</v>
      </c>
      <c r="K57" s="26"/>
      <c r="L57" s="26">
        <v>1432.21</v>
      </c>
      <c r="M57" s="15">
        <f t="shared" si="19"/>
        <v>4932.21</v>
      </c>
      <c r="O57" s="99"/>
      <c r="T57" s="100"/>
    </row>
    <row r="58" spans="1:20" x14ac:dyDescent="0.25">
      <c r="A58" s="60" t="s">
        <v>20</v>
      </c>
      <c r="B58" s="60" t="s">
        <v>106</v>
      </c>
      <c r="C58" s="53">
        <v>637014</v>
      </c>
      <c r="D58" s="13" t="s">
        <v>12</v>
      </c>
      <c r="E58" s="26">
        <v>4500</v>
      </c>
      <c r="F58" s="26"/>
      <c r="G58" s="26"/>
      <c r="H58" s="26"/>
      <c r="I58" s="26">
        <v>250</v>
      </c>
      <c r="J58" s="26"/>
      <c r="K58" s="26"/>
      <c r="L58" s="26"/>
      <c r="M58" s="15">
        <f t="shared" si="19"/>
        <v>4750</v>
      </c>
      <c r="O58" s="99"/>
      <c r="T58" s="100"/>
    </row>
    <row r="59" spans="1:20" x14ac:dyDescent="0.25">
      <c r="A59" s="60" t="s">
        <v>20</v>
      </c>
      <c r="B59" s="60" t="s">
        <v>106</v>
      </c>
      <c r="C59" s="53">
        <v>637016</v>
      </c>
      <c r="D59" s="13" t="s">
        <v>26</v>
      </c>
      <c r="E59" s="26">
        <v>952</v>
      </c>
      <c r="F59" s="26"/>
      <c r="G59" s="26"/>
      <c r="H59" s="26"/>
      <c r="I59" s="26">
        <v>95</v>
      </c>
      <c r="J59" s="26"/>
      <c r="K59" s="26"/>
      <c r="L59" s="26"/>
      <c r="M59" s="15">
        <f t="shared" si="19"/>
        <v>1047</v>
      </c>
      <c r="O59" s="99"/>
      <c r="T59" s="102"/>
    </row>
    <row r="60" spans="1:20" x14ac:dyDescent="0.25">
      <c r="A60" s="60" t="s">
        <v>20</v>
      </c>
      <c r="B60" s="60" t="s">
        <v>106</v>
      </c>
      <c r="C60" s="53" t="s">
        <v>155</v>
      </c>
      <c r="D60" s="13" t="s">
        <v>99</v>
      </c>
      <c r="E60" s="26">
        <v>3000</v>
      </c>
      <c r="F60" s="26"/>
      <c r="G60" s="26"/>
      <c r="H60" s="26"/>
      <c r="I60" s="26"/>
      <c r="J60" s="26"/>
      <c r="K60" s="26"/>
      <c r="L60" s="26"/>
      <c r="M60" s="15">
        <f t="shared" si="19"/>
        <v>3000</v>
      </c>
      <c r="O60" s="99"/>
      <c r="T60" s="102"/>
    </row>
    <row r="61" spans="1:20" x14ac:dyDescent="0.25">
      <c r="A61" s="60" t="s">
        <v>20</v>
      </c>
      <c r="B61" s="60" t="s">
        <v>106</v>
      </c>
      <c r="C61" s="53">
        <v>630</v>
      </c>
      <c r="D61" s="13" t="s">
        <v>28</v>
      </c>
      <c r="E61" s="26">
        <v>4100</v>
      </c>
      <c r="F61" s="26"/>
      <c r="G61" s="26"/>
      <c r="H61" s="26"/>
      <c r="I61" s="26"/>
      <c r="J61" s="26">
        <v>2500</v>
      </c>
      <c r="K61" s="26"/>
      <c r="L61" s="26">
        <v>-986.01000000000022</v>
      </c>
      <c r="M61" s="15">
        <f t="shared" si="19"/>
        <v>5613.99</v>
      </c>
      <c r="O61" s="99"/>
      <c r="T61" s="102"/>
    </row>
    <row r="62" spans="1:20" x14ac:dyDescent="0.25">
      <c r="A62" s="33"/>
      <c r="B62" s="33"/>
      <c r="C62" s="34"/>
      <c r="D62" s="35" t="s">
        <v>6</v>
      </c>
      <c r="E62" s="85"/>
      <c r="F62" s="37"/>
      <c r="G62" s="37"/>
      <c r="H62" s="37"/>
      <c r="I62" s="37"/>
      <c r="J62" s="37"/>
      <c r="K62" s="37"/>
      <c r="L62" s="37"/>
      <c r="M62" s="37"/>
      <c r="O62" s="99"/>
      <c r="T62" s="102"/>
    </row>
    <row r="63" spans="1:20" x14ac:dyDescent="0.25">
      <c r="A63" s="60" t="s">
        <v>20</v>
      </c>
      <c r="B63" s="60" t="s">
        <v>108</v>
      </c>
      <c r="C63" s="53">
        <v>630</v>
      </c>
      <c r="D63" s="38" t="s">
        <v>135</v>
      </c>
      <c r="E63" s="83">
        <v>0</v>
      </c>
      <c r="F63" s="26"/>
      <c r="G63" s="26"/>
      <c r="H63" s="26"/>
      <c r="I63" s="26"/>
      <c r="J63" s="26"/>
      <c r="K63" s="26"/>
      <c r="L63" s="26"/>
      <c r="M63" s="15">
        <f t="shared" si="19"/>
        <v>0</v>
      </c>
      <c r="O63" s="99"/>
      <c r="T63" s="102"/>
    </row>
    <row r="64" spans="1:20" x14ac:dyDescent="0.25">
      <c r="A64" s="60" t="s">
        <v>20</v>
      </c>
      <c r="B64" s="60" t="s">
        <v>108</v>
      </c>
      <c r="C64" s="53">
        <v>630</v>
      </c>
      <c r="D64" s="39" t="s">
        <v>29</v>
      </c>
      <c r="E64" s="83">
        <v>0</v>
      </c>
      <c r="F64" s="26"/>
      <c r="G64" s="26">
        <v>100</v>
      </c>
      <c r="H64" s="26"/>
      <c r="I64" s="26"/>
      <c r="J64" s="26"/>
      <c r="K64" s="26"/>
      <c r="L64" s="26"/>
      <c r="M64" s="15">
        <f t="shared" si="19"/>
        <v>100</v>
      </c>
    </row>
    <row r="65" spans="1:16" x14ac:dyDescent="0.25">
      <c r="A65" s="60" t="s">
        <v>20</v>
      </c>
      <c r="B65" s="60" t="s">
        <v>108</v>
      </c>
      <c r="C65" s="53">
        <v>630</v>
      </c>
      <c r="D65" s="39" t="s">
        <v>34</v>
      </c>
      <c r="E65" s="83">
        <v>0</v>
      </c>
      <c r="F65" s="26"/>
      <c r="G65" s="26"/>
      <c r="H65" s="26"/>
      <c r="I65" s="26"/>
      <c r="J65" s="26"/>
      <c r="K65" s="26"/>
      <c r="L65" s="26"/>
      <c r="M65" s="15">
        <f t="shared" si="19"/>
        <v>0</v>
      </c>
      <c r="N65"/>
      <c r="O65" s="99"/>
    </row>
    <row r="66" spans="1:16" x14ac:dyDescent="0.25">
      <c r="A66" s="18" t="s">
        <v>45</v>
      </c>
      <c r="B66" s="18"/>
      <c r="C66" s="19"/>
      <c r="D66" s="20" t="s">
        <v>23</v>
      </c>
      <c r="E66" s="84">
        <f t="shared" ref="E66:M66" si="20">SUM(E63:E65)</f>
        <v>0</v>
      </c>
      <c r="F66" s="84">
        <f t="shared" si="20"/>
        <v>0</v>
      </c>
      <c r="G66" s="21">
        <f t="shared" si="20"/>
        <v>100</v>
      </c>
      <c r="H66" s="21">
        <f t="shared" si="20"/>
        <v>0</v>
      </c>
      <c r="I66" s="21">
        <f t="shared" si="20"/>
        <v>0</v>
      </c>
      <c r="J66" s="21">
        <f t="shared" si="20"/>
        <v>0</v>
      </c>
      <c r="K66" s="21">
        <f t="shared" si="20"/>
        <v>0</v>
      </c>
      <c r="L66" s="21">
        <f t="shared" si="20"/>
        <v>0</v>
      </c>
      <c r="M66" s="21">
        <f t="shared" si="20"/>
        <v>100</v>
      </c>
    </row>
    <row r="67" spans="1:16" x14ac:dyDescent="0.25">
      <c r="A67" s="33"/>
      <c r="B67" s="33"/>
      <c r="C67" s="34"/>
      <c r="D67" s="35" t="s">
        <v>7</v>
      </c>
      <c r="E67" s="85"/>
      <c r="F67" s="37"/>
      <c r="G67" s="37"/>
      <c r="H67" s="37"/>
      <c r="I67" s="37"/>
      <c r="J67" s="37"/>
      <c r="K67" s="37"/>
      <c r="L67" s="37"/>
      <c r="M67" s="37"/>
      <c r="N67"/>
      <c r="O67" s="99"/>
      <c r="P67"/>
    </row>
    <row r="68" spans="1:16" s="40" customFormat="1" x14ac:dyDescent="0.25">
      <c r="A68" s="60" t="s">
        <v>20</v>
      </c>
      <c r="B68" s="60" t="s">
        <v>109</v>
      </c>
      <c r="C68" s="53">
        <v>630</v>
      </c>
      <c r="D68" s="13" t="s">
        <v>30</v>
      </c>
      <c r="E68" s="26">
        <v>0</v>
      </c>
      <c r="F68" s="26"/>
      <c r="G68" s="26"/>
      <c r="H68" s="26"/>
      <c r="I68" s="26"/>
      <c r="J68" s="26"/>
      <c r="K68" s="26"/>
      <c r="L68" s="26"/>
      <c r="M68" s="15">
        <f t="shared" ref="M68:M71" si="21">E68+F68+G68+H68+I68+J68+K68+L68</f>
        <v>0</v>
      </c>
      <c r="O68" s="99"/>
      <c r="P68"/>
    </row>
    <row r="69" spans="1:16" x14ac:dyDescent="0.25">
      <c r="A69" s="60" t="s">
        <v>20</v>
      </c>
      <c r="B69" s="60" t="s">
        <v>109</v>
      </c>
      <c r="C69" s="53">
        <v>630</v>
      </c>
      <c r="D69" s="13" t="s">
        <v>31</v>
      </c>
      <c r="E69" s="26">
        <v>0</v>
      </c>
      <c r="F69" s="26"/>
      <c r="G69" s="26"/>
      <c r="H69" s="26"/>
      <c r="I69" s="26"/>
      <c r="J69" s="26"/>
      <c r="K69" s="26"/>
      <c r="L69" s="26"/>
      <c r="M69" s="15">
        <f t="shared" si="21"/>
        <v>0</v>
      </c>
    </row>
    <row r="70" spans="1:16" x14ac:dyDescent="0.25">
      <c r="A70" s="60" t="s">
        <v>20</v>
      </c>
      <c r="B70" s="60" t="s">
        <v>109</v>
      </c>
      <c r="C70" s="53">
        <v>630</v>
      </c>
      <c r="D70" s="13" t="s">
        <v>32</v>
      </c>
      <c r="E70" s="26">
        <v>1500</v>
      </c>
      <c r="F70" s="26"/>
      <c r="G70" s="26">
        <v>150</v>
      </c>
      <c r="H70" s="26"/>
      <c r="I70" s="26"/>
      <c r="J70" s="26"/>
      <c r="K70" s="26"/>
      <c r="L70" s="26"/>
      <c r="M70" s="15">
        <f t="shared" si="21"/>
        <v>1650</v>
      </c>
    </row>
    <row r="71" spans="1:16" x14ac:dyDescent="0.25">
      <c r="A71" s="60" t="s">
        <v>20</v>
      </c>
      <c r="B71" s="60" t="s">
        <v>109</v>
      </c>
      <c r="C71" s="53">
        <v>630</v>
      </c>
      <c r="D71" s="13" t="s">
        <v>33</v>
      </c>
      <c r="E71" s="26">
        <v>0</v>
      </c>
      <c r="F71" s="26"/>
      <c r="G71" s="26"/>
      <c r="H71" s="26"/>
      <c r="I71" s="26"/>
      <c r="J71" s="26"/>
      <c r="K71" s="26"/>
      <c r="L71" s="26"/>
      <c r="M71" s="15">
        <f t="shared" si="21"/>
        <v>0</v>
      </c>
    </row>
    <row r="72" spans="1:16" x14ac:dyDescent="0.25">
      <c r="A72" s="18" t="s">
        <v>45</v>
      </c>
      <c r="B72" s="18"/>
      <c r="C72" s="41"/>
      <c r="D72" s="20" t="s">
        <v>7</v>
      </c>
      <c r="E72" s="22">
        <f>SUM(E68:E71)</f>
        <v>1500</v>
      </c>
      <c r="F72" s="22">
        <f t="shared" ref="F72:M72" si="22">SUM(F68:F71)</f>
        <v>0</v>
      </c>
      <c r="G72" s="22">
        <f t="shared" si="22"/>
        <v>150</v>
      </c>
      <c r="H72" s="22">
        <f t="shared" si="22"/>
        <v>0</v>
      </c>
      <c r="I72" s="22">
        <f t="shared" si="22"/>
        <v>0</v>
      </c>
      <c r="J72" s="22">
        <f t="shared" si="22"/>
        <v>0</v>
      </c>
      <c r="K72" s="22">
        <f t="shared" si="22"/>
        <v>0</v>
      </c>
      <c r="L72" s="22">
        <f t="shared" si="22"/>
        <v>0</v>
      </c>
      <c r="M72" s="22">
        <f t="shared" si="22"/>
        <v>1650</v>
      </c>
    </row>
    <row r="73" spans="1:16" x14ac:dyDescent="0.25">
      <c r="A73" s="33"/>
      <c r="B73" s="33"/>
      <c r="C73" s="34"/>
      <c r="D73" s="35" t="s">
        <v>9</v>
      </c>
      <c r="E73" s="85"/>
      <c r="F73" s="37"/>
      <c r="G73" s="37"/>
      <c r="H73" s="37"/>
      <c r="I73" s="37"/>
      <c r="J73" s="37"/>
      <c r="K73" s="37"/>
      <c r="L73" s="37"/>
      <c r="M73" s="37"/>
    </row>
    <row r="74" spans="1:16" s="40" customFormat="1" x14ac:dyDescent="0.25">
      <c r="A74" s="60" t="s">
        <v>20</v>
      </c>
      <c r="B74" s="61" t="s">
        <v>106</v>
      </c>
      <c r="C74" s="53">
        <v>630</v>
      </c>
      <c r="D74" s="42" t="s">
        <v>35</v>
      </c>
      <c r="E74" s="26">
        <v>38000</v>
      </c>
      <c r="F74" s="26"/>
      <c r="G74" s="26"/>
      <c r="H74" s="26"/>
      <c r="I74" s="26">
        <v>5000</v>
      </c>
      <c r="J74" s="26">
        <v>6000</v>
      </c>
      <c r="K74" s="26"/>
      <c r="L74" s="26">
        <v>3540.33</v>
      </c>
      <c r="M74" s="15">
        <f t="shared" ref="M74:M78" si="23">E74+F74+G74+H74+I74+J74+K74+L74</f>
        <v>52540.33</v>
      </c>
      <c r="O74" s="99"/>
      <c r="P74"/>
    </row>
    <row r="75" spans="1:16" s="40" customFormat="1" x14ac:dyDescent="0.25">
      <c r="A75" s="60" t="s">
        <v>20</v>
      </c>
      <c r="B75" s="61" t="s">
        <v>106</v>
      </c>
      <c r="C75" s="53">
        <v>630</v>
      </c>
      <c r="D75" s="42" t="s">
        <v>100</v>
      </c>
      <c r="E75" s="26">
        <v>40000</v>
      </c>
      <c r="F75" s="26"/>
      <c r="G75" s="26"/>
      <c r="H75" s="26"/>
      <c r="I75" s="26">
        <v>-13000</v>
      </c>
      <c r="J75" s="26">
        <v>-1150</v>
      </c>
      <c r="K75" s="26"/>
      <c r="L75" s="26">
        <v>832.15000000000146</v>
      </c>
      <c r="M75" s="15">
        <f t="shared" si="23"/>
        <v>26682.15</v>
      </c>
      <c r="N75" s="29"/>
      <c r="O75" s="99"/>
      <c r="P75"/>
    </row>
    <row r="76" spans="1:16" s="29" customFormat="1" x14ac:dyDescent="0.25">
      <c r="A76" s="60" t="s">
        <v>20</v>
      </c>
      <c r="B76" s="61" t="s">
        <v>106</v>
      </c>
      <c r="C76" s="53">
        <v>630</v>
      </c>
      <c r="D76" s="42" t="s">
        <v>36</v>
      </c>
      <c r="E76" s="15">
        <v>11000</v>
      </c>
      <c r="F76" s="15"/>
      <c r="G76" s="15"/>
      <c r="H76" s="15"/>
      <c r="I76" s="15"/>
      <c r="J76" s="15">
        <v>1000</v>
      </c>
      <c r="K76" s="15"/>
      <c r="L76" s="15"/>
      <c r="M76" s="15">
        <f t="shared" si="23"/>
        <v>12000</v>
      </c>
      <c r="N76" s="40"/>
    </row>
    <row r="77" spans="1:16" s="29" customFormat="1" x14ac:dyDescent="0.25">
      <c r="A77" s="60" t="s">
        <v>20</v>
      </c>
      <c r="B77" s="61" t="s">
        <v>106</v>
      </c>
      <c r="C77" s="53">
        <v>630</v>
      </c>
      <c r="D77" s="42" t="s">
        <v>37</v>
      </c>
      <c r="E77" s="15">
        <v>200</v>
      </c>
      <c r="F77" s="15"/>
      <c r="G77" s="15"/>
      <c r="H77" s="15"/>
      <c r="I77" s="15"/>
      <c r="J77" s="15"/>
      <c r="K77" s="15"/>
      <c r="L77" s="15"/>
      <c r="M77" s="15">
        <f t="shared" si="23"/>
        <v>200</v>
      </c>
      <c r="N77" s="40"/>
      <c r="O77" s="99"/>
      <c r="P77"/>
    </row>
    <row r="78" spans="1:16" s="29" customFormat="1" x14ac:dyDescent="0.25">
      <c r="A78" s="60" t="s">
        <v>20</v>
      </c>
      <c r="B78" s="61" t="s">
        <v>106</v>
      </c>
      <c r="C78" s="53">
        <v>630</v>
      </c>
      <c r="D78" s="42" t="s">
        <v>38</v>
      </c>
      <c r="E78" s="15">
        <v>0</v>
      </c>
      <c r="F78" s="15"/>
      <c r="G78" s="15"/>
      <c r="H78" s="15"/>
      <c r="I78" s="15"/>
      <c r="J78" s="15"/>
      <c r="K78" s="15"/>
      <c r="L78" s="15"/>
      <c r="M78" s="15">
        <f t="shared" si="23"/>
        <v>0</v>
      </c>
      <c r="N78" s="2"/>
      <c r="O78" s="99"/>
      <c r="P78"/>
    </row>
    <row r="79" spans="1:16" x14ac:dyDescent="0.25">
      <c r="A79" s="18" t="s">
        <v>45</v>
      </c>
      <c r="B79" s="18"/>
      <c r="C79" s="41"/>
      <c r="D79" s="20" t="s">
        <v>9</v>
      </c>
      <c r="E79" s="21">
        <f>SUM(E74:E78)</f>
        <v>89200</v>
      </c>
      <c r="F79" s="21">
        <f t="shared" ref="F79:L79" si="24">SUM(F74:F78)</f>
        <v>0</v>
      </c>
      <c r="G79" s="21">
        <f t="shared" si="24"/>
        <v>0</v>
      </c>
      <c r="H79" s="21">
        <f t="shared" si="24"/>
        <v>0</v>
      </c>
      <c r="I79" s="21">
        <f t="shared" si="24"/>
        <v>-8000</v>
      </c>
      <c r="J79" s="21">
        <f t="shared" si="24"/>
        <v>5850</v>
      </c>
      <c r="K79" s="21">
        <f t="shared" si="24"/>
        <v>0</v>
      </c>
      <c r="L79" s="21">
        <f t="shared" si="24"/>
        <v>4372.4800000000014</v>
      </c>
      <c r="M79" s="21">
        <f t="shared" ref="M79" si="25">SUM(M74:M78)</f>
        <v>91422.48000000001</v>
      </c>
    </row>
    <row r="80" spans="1:16" x14ac:dyDescent="0.25">
      <c r="A80" s="33"/>
      <c r="B80" s="33"/>
      <c r="C80" s="34"/>
      <c r="D80" s="35" t="s">
        <v>11</v>
      </c>
      <c r="E80" s="85"/>
      <c r="F80" s="37"/>
      <c r="G80" s="37"/>
      <c r="H80" s="37"/>
      <c r="I80" s="37"/>
      <c r="J80" s="37"/>
      <c r="K80" s="37"/>
      <c r="L80" s="37"/>
      <c r="M80" s="37"/>
      <c r="N80" s="40"/>
    </row>
    <row r="81" spans="1:14" s="40" customFormat="1" x14ac:dyDescent="0.25">
      <c r="A81" s="60" t="s">
        <v>20</v>
      </c>
      <c r="B81" s="61" t="s">
        <v>110</v>
      </c>
      <c r="C81" s="53">
        <v>717</v>
      </c>
      <c r="D81" s="13" t="s">
        <v>39</v>
      </c>
      <c r="E81" s="50"/>
      <c r="F81" s="50"/>
      <c r="G81" s="50"/>
      <c r="H81" s="50"/>
      <c r="I81" s="50"/>
      <c r="J81" s="50"/>
      <c r="K81" s="50"/>
      <c r="L81" s="50"/>
      <c r="M81" s="50">
        <f t="shared" ref="M81" si="26">E81+F81+G81+H81+I81+J81+K81+L81</f>
        <v>0</v>
      </c>
    </row>
    <row r="82" spans="1:14" s="40" customFormat="1" x14ac:dyDescent="0.25">
      <c r="A82" s="60" t="s">
        <v>20</v>
      </c>
      <c r="B82" s="60" t="s">
        <v>110</v>
      </c>
      <c r="C82" s="53">
        <v>630</v>
      </c>
      <c r="D82" s="13" t="s">
        <v>40</v>
      </c>
      <c r="E82" s="26">
        <v>5100</v>
      </c>
      <c r="F82" s="26"/>
      <c r="G82" s="26">
        <v>500</v>
      </c>
      <c r="H82" s="26"/>
      <c r="I82" s="26"/>
      <c r="J82" s="26">
        <v>1000</v>
      </c>
      <c r="K82" s="26"/>
      <c r="L82" s="26"/>
      <c r="M82" s="15">
        <f t="shared" ref="M82:M83" si="27">E82+F82+G82+H82+I82+J82+K82+L82</f>
        <v>6600</v>
      </c>
    </row>
    <row r="83" spans="1:14" s="40" customFormat="1" x14ac:dyDescent="0.25">
      <c r="A83" s="60" t="s">
        <v>20</v>
      </c>
      <c r="B83" s="61" t="s">
        <v>111</v>
      </c>
      <c r="C83" s="53">
        <v>717</v>
      </c>
      <c r="D83" s="13" t="s">
        <v>41</v>
      </c>
      <c r="E83" s="50">
        <v>0</v>
      </c>
      <c r="F83" s="50"/>
      <c r="G83" s="50"/>
      <c r="H83" s="50"/>
      <c r="I83" s="50"/>
      <c r="J83" s="50"/>
      <c r="K83" s="50"/>
      <c r="L83" s="50"/>
      <c r="M83" s="50">
        <f t="shared" si="27"/>
        <v>0</v>
      </c>
    </row>
    <row r="84" spans="1:14" s="40" customFormat="1" x14ac:dyDescent="0.25">
      <c r="A84" s="60" t="s">
        <v>20</v>
      </c>
      <c r="B84" s="60" t="s">
        <v>111</v>
      </c>
      <c r="C84" s="53">
        <v>630</v>
      </c>
      <c r="D84" s="13" t="s">
        <v>42</v>
      </c>
      <c r="E84" s="26">
        <v>500</v>
      </c>
      <c r="F84" s="26"/>
      <c r="G84" s="26">
        <v>150</v>
      </c>
      <c r="H84" s="26"/>
      <c r="I84" s="26"/>
      <c r="J84" s="26">
        <v>150</v>
      </c>
      <c r="K84" s="26"/>
      <c r="L84" s="26"/>
      <c r="M84" s="15">
        <f t="shared" ref="M84:M85" si="28">E84+F84+G84+H84+I84+J84+K84+L84</f>
        <v>800</v>
      </c>
    </row>
    <row r="85" spans="1:14" s="40" customFormat="1" x14ac:dyDescent="0.25">
      <c r="A85" s="60" t="s">
        <v>20</v>
      </c>
      <c r="B85" s="61" t="s">
        <v>112</v>
      </c>
      <c r="C85" s="53">
        <v>630</v>
      </c>
      <c r="D85" s="13" t="s">
        <v>43</v>
      </c>
      <c r="E85" s="26">
        <v>1000</v>
      </c>
      <c r="F85" s="26"/>
      <c r="G85" s="26"/>
      <c r="H85" s="26"/>
      <c r="I85" s="26"/>
      <c r="J85" s="26"/>
      <c r="K85" s="26"/>
      <c r="L85" s="26"/>
      <c r="M85" s="15">
        <f t="shared" si="28"/>
        <v>1000</v>
      </c>
      <c r="N85" s="2"/>
    </row>
    <row r="86" spans="1:14" x14ac:dyDescent="0.25">
      <c r="A86" s="18" t="s">
        <v>45</v>
      </c>
      <c r="B86" s="18"/>
      <c r="C86" s="41"/>
      <c r="D86" s="20" t="s">
        <v>11</v>
      </c>
      <c r="E86" s="21">
        <f>SUM(E81:E85)</f>
        <v>6600</v>
      </c>
      <c r="F86" s="21">
        <f t="shared" ref="F86:K86" si="29">SUM(F81:F85)</f>
        <v>0</v>
      </c>
      <c r="G86" s="21">
        <f t="shared" si="29"/>
        <v>650</v>
      </c>
      <c r="H86" s="21">
        <f t="shared" si="29"/>
        <v>0</v>
      </c>
      <c r="I86" s="21">
        <f t="shared" si="29"/>
        <v>0</v>
      </c>
      <c r="J86" s="21">
        <f t="shared" si="29"/>
        <v>1150</v>
      </c>
      <c r="K86" s="21">
        <f t="shared" si="29"/>
        <v>0</v>
      </c>
      <c r="L86" s="21"/>
      <c r="M86" s="21">
        <f t="shared" ref="M86" si="30">SUM(M81:M85)</f>
        <v>8400</v>
      </c>
    </row>
    <row r="87" spans="1:14" x14ac:dyDescent="0.25">
      <c r="A87" s="33"/>
      <c r="B87" s="33"/>
      <c r="C87" s="34"/>
      <c r="D87" s="35" t="s">
        <v>13</v>
      </c>
      <c r="E87" s="85"/>
      <c r="F87" s="37"/>
      <c r="G87" s="37"/>
      <c r="H87" s="37"/>
      <c r="I87" s="37"/>
      <c r="J87" s="37"/>
      <c r="K87" s="37"/>
      <c r="L87" s="37"/>
      <c r="M87" s="37"/>
      <c r="N87" s="40"/>
    </row>
    <row r="88" spans="1:14" s="40" customFormat="1" x14ac:dyDescent="0.25">
      <c r="A88" s="60" t="s">
        <v>20</v>
      </c>
      <c r="B88" s="61" t="s">
        <v>112</v>
      </c>
      <c r="C88" s="53">
        <v>630</v>
      </c>
      <c r="D88" s="13" t="s">
        <v>44</v>
      </c>
      <c r="E88" s="26">
        <v>200</v>
      </c>
      <c r="F88" s="26"/>
      <c r="G88" s="26"/>
      <c r="H88" s="26"/>
      <c r="I88" s="26"/>
      <c r="J88" s="26"/>
      <c r="K88" s="26"/>
      <c r="L88" s="26"/>
      <c r="M88" s="15">
        <f t="shared" ref="M88:M89" si="31">E88+F88+G88+H88+I88+J88+K88+L88</f>
        <v>200</v>
      </c>
    </row>
    <row r="89" spans="1:14" s="40" customFormat="1" x14ac:dyDescent="0.25">
      <c r="A89" s="60" t="s">
        <v>20</v>
      </c>
      <c r="B89" s="60" t="s">
        <v>106</v>
      </c>
      <c r="C89" s="53">
        <v>630</v>
      </c>
      <c r="D89" s="13" t="s">
        <v>128</v>
      </c>
      <c r="E89" s="26">
        <v>12400</v>
      </c>
      <c r="F89" s="26"/>
      <c r="G89" s="26">
        <v>-800</v>
      </c>
      <c r="H89" s="26"/>
      <c r="I89" s="26"/>
      <c r="J89" s="26">
        <v>-10500</v>
      </c>
      <c r="K89" s="26"/>
      <c r="L89" s="26"/>
      <c r="M89" s="15">
        <f t="shared" si="31"/>
        <v>1100</v>
      </c>
      <c r="N89" s="2"/>
    </row>
    <row r="90" spans="1:14" x14ac:dyDescent="0.25">
      <c r="A90" s="43"/>
      <c r="B90" s="18"/>
      <c r="C90" s="41"/>
      <c r="D90" s="20" t="s">
        <v>13</v>
      </c>
      <c r="E90" s="21">
        <f>SUM(E88:E89)</f>
        <v>12600</v>
      </c>
      <c r="F90" s="21">
        <f t="shared" ref="F90:G90" si="32">SUM(F88:F89)</f>
        <v>0</v>
      </c>
      <c r="G90" s="21">
        <f t="shared" si="32"/>
        <v>-800</v>
      </c>
      <c r="H90" s="21">
        <f t="shared" ref="H90:I90" si="33">SUM(H88:H89)</f>
        <v>0</v>
      </c>
      <c r="I90" s="21">
        <f t="shared" si="33"/>
        <v>0</v>
      </c>
      <c r="J90" s="21">
        <f t="shared" ref="J90:K90" si="34">SUM(J88:J89)</f>
        <v>-10500</v>
      </c>
      <c r="K90" s="21">
        <f t="shared" si="34"/>
        <v>0</v>
      </c>
      <c r="L90" s="21">
        <f t="shared" ref="L90:M90" si="35">SUM(L88:L89)</f>
        <v>0</v>
      </c>
      <c r="M90" s="21">
        <f t="shared" si="35"/>
        <v>1300</v>
      </c>
    </row>
    <row r="91" spans="1:14" x14ac:dyDescent="0.25">
      <c r="A91" s="33"/>
      <c r="B91" s="33" t="s">
        <v>72</v>
      </c>
      <c r="C91" s="34"/>
      <c r="D91" s="35"/>
      <c r="E91" s="36">
        <f>SUM(E90,E86,E79,E72,E66,E51:E61)</f>
        <v>249071</v>
      </c>
      <c r="F91" s="36">
        <f t="shared" ref="F91:G91" si="36">SUM(F90,F86,F79,F72,F66,F51:F61)</f>
        <v>0</v>
      </c>
      <c r="G91" s="36">
        <f t="shared" si="36"/>
        <v>150</v>
      </c>
      <c r="H91" s="36">
        <f t="shared" ref="H91:I91" si="37">SUM(H90,H86,H79,H72,H66,H51:H61)</f>
        <v>5980</v>
      </c>
      <c r="I91" s="36">
        <f t="shared" si="37"/>
        <v>4269</v>
      </c>
      <c r="J91" s="36">
        <f t="shared" ref="J91:K91" si="38">SUM(J90,J86,J79,J72,J66,J51:J61)</f>
        <v>0</v>
      </c>
      <c r="K91" s="36">
        <f t="shared" si="38"/>
        <v>0</v>
      </c>
      <c r="L91" s="36">
        <f t="shared" ref="L91:M91" si="39">SUM(L90,L86,L79,L72,L66,L51:L61)</f>
        <v>9.0949470177292824E-13</v>
      </c>
      <c r="M91" s="36">
        <f t="shared" si="39"/>
        <v>259469.99999999997</v>
      </c>
    </row>
    <row r="92" spans="1:14" x14ac:dyDescent="0.25">
      <c r="A92" s="33"/>
      <c r="B92" s="33"/>
      <c r="C92" s="34"/>
      <c r="D92" s="35" t="s">
        <v>8</v>
      </c>
      <c r="E92" s="37"/>
      <c r="F92" s="37"/>
      <c r="G92" s="37"/>
      <c r="H92" s="37"/>
      <c r="I92" s="37"/>
      <c r="J92" s="37"/>
      <c r="K92" s="37"/>
      <c r="L92" s="37"/>
      <c r="M92" s="37"/>
    </row>
    <row r="93" spans="1:14" x14ac:dyDescent="0.25">
      <c r="A93" s="60" t="s">
        <v>105</v>
      </c>
      <c r="B93" s="60" t="s">
        <v>108</v>
      </c>
      <c r="C93" s="55" t="s">
        <v>107</v>
      </c>
      <c r="D93" s="13" t="s">
        <v>22</v>
      </c>
      <c r="E93" s="26">
        <v>61800</v>
      </c>
      <c r="F93" s="83"/>
      <c r="G93" s="83"/>
      <c r="H93" s="83">
        <v>1750</v>
      </c>
      <c r="I93" s="83"/>
      <c r="J93" s="83">
        <v>-100</v>
      </c>
      <c r="K93" s="83">
        <v>-400</v>
      </c>
      <c r="L93" s="26">
        <v>744.52</v>
      </c>
      <c r="M93" s="15">
        <f t="shared" ref="M93:M109" si="40">E93+F93+G93+H93+I93+J93+K93+L93</f>
        <v>63794.52</v>
      </c>
    </row>
    <row r="94" spans="1:14" x14ac:dyDescent="0.25">
      <c r="A94" s="60" t="s">
        <v>105</v>
      </c>
      <c r="B94" s="60" t="s">
        <v>108</v>
      </c>
      <c r="C94" s="53">
        <v>620</v>
      </c>
      <c r="D94" s="13" t="s">
        <v>24</v>
      </c>
      <c r="E94" s="26">
        <v>22835</v>
      </c>
      <c r="F94" s="83"/>
      <c r="G94" s="83"/>
      <c r="H94" s="83">
        <v>612</v>
      </c>
      <c r="I94" s="83"/>
      <c r="J94" s="83"/>
      <c r="K94" s="83"/>
      <c r="L94" s="26">
        <v>-431.70999999999913</v>
      </c>
      <c r="M94" s="15">
        <f t="shared" si="40"/>
        <v>23015.29</v>
      </c>
    </row>
    <row r="95" spans="1:14" x14ac:dyDescent="0.25">
      <c r="A95" s="60" t="s">
        <v>105</v>
      </c>
      <c r="B95" s="60" t="s">
        <v>108</v>
      </c>
      <c r="C95" s="53">
        <v>640</v>
      </c>
      <c r="D95" s="13" t="s">
        <v>98</v>
      </c>
      <c r="E95" s="26">
        <v>500</v>
      </c>
      <c r="F95" s="83"/>
      <c r="G95" s="83"/>
      <c r="H95" s="83"/>
      <c r="I95" s="83"/>
      <c r="J95" s="83">
        <v>100</v>
      </c>
      <c r="K95" s="83">
        <v>400</v>
      </c>
      <c r="L95" s="26">
        <v>-253.24</v>
      </c>
      <c r="M95" s="15">
        <f t="shared" si="40"/>
        <v>746.76</v>
      </c>
    </row>
    <row r="96" spans="1:14" x14ac:dyDescent="0.25">
      <c r="A96" s="60" t="s">
        <v>20</v>
      </c>
      <c r="B96" s="60" t="s">
        <v>108</v>
      </c>
      <c r="C96" s="55" t="s">
        <v>151</v>
      </c>
      <c r="D96" s="13" t="s">
        <v>10</v>
      </c>
      <c r="E96" s="26"/>
      <c r="F96" s="26"/>
      <c r="G96" s="26"/>
      <c r="H96" s="26"/>
      <c r="I96" s="26"/>
      <c r="J96" s="26"/>
      <c r="K96" s="26"/>
      <c r="L96" s="26"/>
      <c r="M96" s="15">
        <f t="shared" si="40"/>
        <v>0</v>
      </c>
    </row>
    <row r="97" spans="1:18" x14ac:dyDescent="0.25">
      <c r="A97" s="60" t="s">
        <v>20</v>
      </c>
      <c r="B97" s="60" t="s">
        <v>108</v>
      </c>
      <c r="C97" s="55" t="s">
        <v>152</v>
      </c>
      <c r="D97" s="13" t="s">
        <v>27</v>
      </c>
      <c r="E97" s="26"/>
      <c r="F97" s="26"/>
      <c r="G97" s="26"/>
      <c r="H97" s="26"/>
      <c r="I97" s="26"/>
      <c r="J97" s="26"/>
      <c r="K97" s="26"/>
      <c r="L97" s="26"/>
      <c r="M97" s="15">
        <f t="shared" si="40"/>
        <v>0</v>
      </c>
    </row>
    <row r="98" spans="1:18" x14ac:dyDescent="0.25">
      <c r="A98" s="60" t="s">
        <v>20</v>
      </c>
      <c r="B98" s="60" t="s">
        <v>108</v>
      </c>
      <c r="C98" s="55" t="s">
        <v>153</v>
      </c>
      <c r="D98" s="13" t="s">
        <v>25</v>
      </c>
      <c r="E98" s="26">
        <v>1000</v>
      </c>
      <c r="F98" s="26"/>
      <c r="G98" s="26"/>
      <c r="H98" s="26"/>
      <c r="I98" s="26"/>
      <c r="J98" s="26"/>
      <c r="K98" s="26"/>
      <c r="L98" s="26">
        <v>-279.49</v>
      </c>
      <c r="M98" s="15">
        <f t="shared" si="40"/>
        <v>720.51</v>
      </c>
    </row>
    <row r="99" spans="1:18" x14ac:dyDescent="0.25">
      <c r="A99" s="60" t="s">
        <v>20</v>
      </c>
      <c r="B99" s="60" t="s">
        <v>108</v>
      </c>
      <c r="C99" s="62" t="s">
        <v>156</v>
      </c>
      <c r="D99" s="13" t="s">
        <v>89</v>
      </c>
      <c r="E99" s="26">
        <v>3000</v>
      </c>
      <c r="F99" s="26"/>
      <c r="G99" s="26"/>
      <c r="H99" s="26"/>
      <c r="I99" s="26"/>
      <c r="J99" s="26">
        <v>-1000</v>
      </c>
      <c r="K99" s="26"/>
      <c r="L99" s="26"/>
      <c r="M99" s="15">
        <f t="shared" si="40"/>
        <v>2000</v>
      </c>
    </row>
    <row r="100" spans="1:18" x14ac:dyDescent="0.25">
      <c r="A100" s="60" t="s">
        <v>105</v>
      </c>
      <c r="B100" s="60" t="s">
        <v>108</v>
      </c>
      <c r="C100" s="53">
        <v>637014</v>
      </c>
      <c r="D100" s="13" t="s">
        <v>12</v>
      </c>
      <c r="E100" s="26">
        <v>2650</v>
      </c>
      <c r="F100" s="26"/>
      <c r="G100" s="26"/>
      <c r="H100" s="26"/>
      <c r="I100" s="26"/>
      <c r="J100" s="26"/>
      <c r="K100" s="26"/>
      <c r="L100" s="26">
        <v>294.07999999999993</v>
      </c>
      <c r="M100" s="15">
        <f t="shared" si="40"/>
        <v>2944.08</v>
      </c>
    </row>
    <row r="101" spans="1:18" x14ac:dyDescent="0.25">
      <c r="A101" s="60" t="s">
        <v>105</v>
      </c>
      <c r="B101" s="60" t="s">
        <v>108</v>
      </c>
      <c r="C101" s="53">
        <v>637016</v>
      </c>
      <c r="D101" s="13" t="s">
        <v>26</v>
      </c>
      <c r="E101" s="26">
        <v>680</v>
      </c>
      <c r="F101" s="26"/>
      <c r="G101" s="26"/>
      <c r="H101" s="26"/>
      <c r="I101" s="26"/>
      <c r="J101" s="26"/>
      <c r="K101" s="26"/>
      <c r="L101" s="26">
        <v>-74.159999999999968</v>
      </c>
      <c r="M101" s="15">
        <f t="shared" si="40"/>
        <v>605.84</v>
      </c>
    </row>
    <row r="102" spans="1:18" x14ac:dyDescent="0.25">
      <c r="A102" s="60" t="s">
        <v>20</v>
      </c>
      <c r="B102" s="60" t="s">
        <v>108</v>
      </c>
      <c r="C102" s="53">
        <v>630</v>
      </c>
      <c r="D102" s="13" t="s">
        <v>129</v>
      </c>
      <c r="E102" s="26">
        <v>15000</v>
      </c>
      <c r="F102" s="26">
        <v>1000</v>
      </c>
      <c r="G102" s="26"/>
      <c r="H102" s="26"/>
      <c r="I102" s="26">
        <v>2000</v>
      </c>
      <c r="J102" s="26">
        <v>4000</v>
      </c>
      <c r="K102" s="26"/>
      <c r="L102" s="26"/>
      <c r="M102" s="15">
        <f t="shared" si="40"/>
        <v>22000</v>
      </c>
      <c r="P102"/>
    </row>
    <row r="103" spans="1:18" x14ac:dyDescent="0.25">
      <c r="A103" s="60" t="s">
        <v>113</v>
      </c>
      <c r="B103" s="60" t="s">
        <v>108</v>
      </c>
      <c r="C103" s="53">
        <v>630</v>
      </c>
      <c r="D103" s="13" t="s">
        <v>50</v>
      </c>
      <c r="E103" s="26">
        <v>24050</v>
      </c>
      <c r="F103" s="83"/>
      <c r="G103" s="83"/>
      <c r="H103" s="83"/>
      <c r="I103" s="83"/>
      <c r="J103" s="26">
        <v>3000</v>
      </c>
      <c r="K103" s="26"/>
      <c r="L103" s="26"/>
      <c r="M103" s="15">
        <f t="shared" si="40"/>
        <v>27050</v>
      </c>
      <c r="P103"/>
    </row>
    <row r="104" spans="1:18" x14ac:dyDescent="0.25">
      <c r="A104" s="60" t="s">
        <v>113</v>
      </c>
      <c r="B104" s="60" t="s">
        <v>108</v>
      </c>
      <c r="C104" s="53">
        <v>630</v>
      </c>
      <c r="D104" s="13" t="s">
        <v>51</v>
      </c>
      <c r="E104" s="26">
        <v>2230</v>
      </c>
      <c r="F104" s="83"/>
      <c r="G104" s="83"/>
      <c r="H104" s="83"/>
      <c r="I104" s="83"/>
      <c r="J104" s="83"/>
      <c r="K104" s="83"/>
      <c r="L104" s="83"/>
      <c r="M104" s="15">
        <f t="shared" si="40"/>
        <v>2230</v>
      </c>
    </row>
    <row r="105" spans="1:18" x14ac:dyDescent="0.25">
      <c r="A105" s="60" t="s">
        <v>113</v>
      </c>
      <c r="B105" s="60" t="s">
        <v>108</v>
      </c>
      <c r="C105" s="53">
        <v>630</v>
      </c>
      <c r="D105" s="13" t="s">
        <v>52</v>
      </c>
      <c r="E105" s="26">
        <v>6270</v>
      </c>
      <c r="F105" s="83"/>
      <c r="G105" s="83"/>
      <c r="H105" s="83"/>
      <c r="I105" s="83"/>
      <c r="J105" s="83"/>
      <c r="K105" s="83"/>
      <c r="L105" s="83"/>
      <c r="M105" s="15">
        <f t="shared" si="40"/>
        <v>6270</v>
      </c>
    </row>
    <row r="106" spans="1:18" x14ac:dyDescent="0.25">
      <c r="A106" s="60" t="s">
        <v>113</v>
      </c>
      <c r="B106" s="60" t="s">
        <v>108</v>
      </c>
      <c r="C106" s="53">
        <v>630</v>
      </c>
      <c r="D106" s="13" t="s">
        <v>123</v>
      </c>
      <c r="E106" s="26">
        <v>7140</v>
      </c>
      <c r="F106" s="83"/>
      <c r="G106" s="83"/>
      <c r="H106" s="83"/>
      <c r="I106" s="83"/>
      <c r="J106" s="83"/>
      <c r="K106" s="83"/>
      <c r="L106" s="83"/>
      <c r="M106" s="15">
        <f t="shared" si="40"/>
        <v>7140</v>
      </c>
      <c r="P106"/>
    </row>
    <row r="107" spans="1:18" x14ac:dyDescent="0.25">
      <c r="A107" s="60" t="s">
        <v>20</v>
      </c>
      <c r="B107" s="60" t="s">
        <v>108</v>
      </c>
      <c r="C107" s="53">
        <v>630</v>
      </c>
      <c r="D107" s="13" t="s">
        <v>53</v>
      </c>
      <c r="E107" s="26"/>
      <c r="F107" s="26"/>
      <c r="G107" s="26"/>
      <c r="H107" s="26"/>
      <c r="I107" s="26"/>
      <c r="J107" s="26"/>
      <c r="K107" s="26"/>
      <c r="L107" s="26"/>
      <c r="M107" s="15">
        <f t="shared" si="40"/>
        <v>0</v>
      </c>
      <c r="P107"/>
    </row>
    <row r="108" spans="1:18" x14ac:dyDescent="0.25">
      <c r="A108" s="60" t="s">
        <v>20</v>
      </c>
      <c r="B108" s="60" t="s">
        <v>108</v>
      </c>
      <c r="C108" s="53">
        <v>630</v>
      </c>
      <c r="D108" s="13" t="s">
        <v>56</v>
      </c>
      <c r="E108" s="26">
        <v>1000</v>
      </c>
      <c r="F108" s="26"/>
      <c r="G108" s="26"/>
      <c r="H108" s="26"/>
      <c r="I108" s="26"/>
      <c r="J108" s="26"/>
      <c r="K108" s="26"/>
      <c r="L108" s="26"/>
      <c r="M108" s="15">
        <f t="shared" si="40"/>
        <v>1000</v>
      </c>
      <c r="N108"/>
      <c r="P108"/>
    </row>
    <row r="109" spans="1:18" x14ac:dyDescent="0.25">
      <c r="A109" s="60" t="s">
        <v>20</v>
      </c>
      <c r="B109" s="60" t="s">
        <v>108</v>
      </c>
      <c r="C109" s="53">
        <v>630</v>
      </c>
      <c r="D109" s="13" t="s">
        <v>54</v>
      </c>
      <c r="E109" s="26">
        <v>35000</v>
      </c>
      <c r="F109" s="26">
        <v>3000</v>
      </c>
      <c r="G109" s="26"/>
      <c r="H109" s="26"/>
      <c r="I109" s="26"/>
      <c r="J109" s="26"/>
      <c r="K109" s="26"/>
      <c r="L109" s="26"/>
      <c r="M109" s="15">
        <f t="shared" si="40"/>
        <v>38000</v>
      </c>
      <c r="P109"/>
    </row>
    <row r="110" spans="1:18" x14ac:dyDescent="0.25">
      <c r="A110" s="33"/>
      <c r="B110" s="33" t="s">
        <v>72</v>
      </c>
      <c r="C110" s="34"/>
      <c r="D110" s="35" t="s">
        <v>8</v>
      </c>
      <c r="E110" s="36">
        <f t="shared" ref="E110:L110" si="41">SUM(E93:E109)</f>
        <v>183155</v>
      </c>
      <c r="F110" s="36">
        <f t="shared" si="41"/>
        <v>4000</v>
      </c>
      <c r="G110" s="36">
        <f t="shared" si="41"/>
        <v>0</v>
      </c>
      <c r="H110" s="36">
        <f t="shared" si="41"/>
        <v>2362</v>
      </c>
      <c r="I110" s="36">
        <f t="shared" si="41"/>
        <v>2000</v>
      </c>
      <c r="J110" s="36">
        <f t="shared" si="41"/>
        <v>6000</v>
      </c>
      <c r="K110" s="36">
        <f t="shared" si="41"/>
        <v>0</v>
      </c>
      <c r="L110" s="36">
        <f t="shared" si="41"/>
        <v>7.9580786405131221E-13</v>
      </c>
      <c r="M110" s="36">
        <f t="shared" ref="M110" si="42">SUM(M93:M109)</f>
        <v>197517</v>
      </c>
      <c r="P110"/>
      <c r="R110" s="100"/>
    </row>
    <row r="111" spans="1:18" x14ac:dyDescent="0.25">
      <c r="A111" s="33"/>
      <c r="B111" s="33"/>
      <c r="C111" s="34"/>
      <c r="D111" s="35" t="s">
        <v>46</v>
      </c>
      <c r="E111" s="85"/>
      <c r="F111" s="37"/>
      <c r="G111" s="37"/>
      <c r="H111" s="37"/>
      <c r="I111" s="37"/>
      <c r="J111" s="37"/>
      <c r="K111" s="37"/>
      <c r="L111" s="37"/>
      <c r="M111" s="37"/>
      <c r="P111"/>
      <c r="R111" s="101"/>
    </row>
    <row r="112" spans="1:18" x14ac:dyDescent="0.25">
      <c r="A112" s="60" t="s">
        <v>20</v>
      </c>
      <c r="B112" s="60" t="s">
        <v>106</v>
      </c>
      <c r="C112" s="55" t="s">
        <v>107</v>
      </c>
      <c r="D112" s="13" t="s">
        <v>22</v>
      </c>
      <c r="E112" s="26">
        <v>15450</v>
      </c>
      <c r="F112" s="83"/>
      <c r="G112" s="83"/>
      <c r="H112" s="83">
        <v>500</v>
      </c>
      <c r="I112" s="83">
        <v>-5450</v>
      </c>
      <c r="J112" s="83"/>
      <c r="K112" s="83">
        <v>-100</v>
      </c>
      <c r="L112" s="26">
        <v>175.89</v>
      </c>
      <c r="M112" s="15">
        <f t="shared" ref="M112:M121" si="43">E112+F112+G112+H112+I112+J112+K112+L112</f>
        <v>10575.89</v>
      </c>
      <c r="P112"/>
      <c r="R112" s="100"/>
    </row>
    <row r="113" spans="1:18" x14ac:dyDescent="0.25">
      <c r="A113" s="60" t="s">
        <v>20</v>
      </c>
      <c r="B113" s="60" t="s">
        <v>106</v>
      </c>
      <c r="C113" s="53">
        <v>620</v>
      </c>
      <c r="D113" s="13" t="s">
        <v>24</v>
      </c>
      <c r="E113" s="26">
        <v>5709</v>
      </c>
      <c r="F113" s="83"/>
      <c r="G113" s="83"/>
      <c r="H113" s="83">
        <v>175</v>
      </c>
      <c r="I113" s="83">
        <v>-2014</v>
      </c>
      <c r="J113" s="83"/>
      <c r="K113" s="83"/>
      <c r="L113" s="26">
        <v>25.179999999999836</v>
      </c>
      <c r="M113" s="15">
        <f t="shared" si="43"/>
        <v>3895.18</v>
      </c>
      <c r="P113"/>
      <c r="R113" s="100"/>
    </row>
    <row r="114" spans="1:18" x14ac:dyDescent="0.25">
      <c r="A114" s="60" t="s">
        <v>20</v>
      </c>
      <c r="B114" s="60" t="s">
        <v>106</v>
      </c>
      <c r="C114" s="53">
        <v>640</v>
      </c>
      <c r="D114" s="13" t="s">
        <v>98</v>
      </c>
      <c r="E114" s="26">
        <v>200</v>
      </c>
      <c r="F114" s="83"/>
      <c r="G114" s="83"/>
      <c r="H114" s="83"/>
      <c r="I114" s="83">
        <v>-50</v>
      </c>
      <c r="J114" s="83"/>
      <c r="K114" s="83">
        <v>100</v>
      </c>
      <c r="L114" s="26">
        <v>6.7100000000000364</v>
      </c>
      <c r="M114" s="15">
        <f t="shared" si="43"/>
        <v>256.71000000000004</v>
      </c>
      <c r="P114"/>
      <c r="R114" s="102"/>
    </row>
    <row r="115" spans="1:18" x14ac:dyDescent="0.25">
      <c r="A115" s="60" t="s">
        <v>20</v>
      </c>
      <c r="B115" s="60" t="s">
        <v>106</v>
      </c>
      <c r="C115" s="55" t="s">
        <v>153</v>
      </c>
      <c r="D115" s="13" t="s">
        <v>25</v>
      </c>
      <c r="E115" s="26">
        <v>250</v>
      </c>
      <c r="F115" s="83"/>
      <c r="G115" s="83"/>
      <c r="H115" s="83"/>
      <c r="I115" s="83"/>
      <c r="J115" s="83"/>
      <c r="K115" s="83"/>
      <c r="L115" s="26">
        <v>-123.91</v>
      </c>
      <c r="M115" s="15">
        <f t="shared" si="43"/>
        <v>126.09</v>
      </c>
      <c r="P115"/>
      <c r="R115" s="102"/>
    </row>
    <row r="116" spans="1:18" x14ac:dyDescent="0.25">
      <c r="A116" s="60" t="s">
        <v>20</v>
      </c>
      <c r="B116" s="60" t="s">
        <v>106</v>
      </c>
      <c r="C116" s="53">
        <v>637014</v>
      </c>
      <c r="D116" s="13" t="s">
        <v>12</v>
      </c>
      <c r="E116" s="26">
        <v>750</v>
      </c>
      <c r="F116" s="83"/>
      <c r="G116" s="83"/>
      <c r="H116" s="83"/>
      <c r="I116" s="83">
        <v>-150</v>
      </c>
      <c r="J116" s="83"/>
      <c r="K116" s="83"/>
      <c r="L116" s="26">
        <v>-83.87</v>
      </c>
      <c r="M116" s="15">
        <f t="shared" si="43"/>
        <v>516.13</v>
      </c>
      <c r="P116"/>
      <c r="R116" s="102"/>
    </row>
    <row r="117" spans="1:18" x14ac:dyDescent="0.25">
      <c r="A117" s="60" t="s">
        <v>20</v>
      </c>
      <c r="B117" s="60" t="s">
        <v>106</v>
      </c>
      <c r="C117" s="53">
        <v>637016</v>
      </c>
      <c r="D117" s="13" t="s">
        <v>26</v>
      </c>
      <c r="E117" s="26">
        <v>170</v>
      </c>
      <c r="F117" s="83"/>
      <c r="G117" s="83"/>
      <c r="H117" s="83"/>
      <c r="I117" s="83">
        <v>-60</v>
      </c>
      <c r="J117" s="83"/>
      <c r="K117" s="83"/>
      <c r="L117" s="26"/>
      <c r="M117" s="15">
        <f t="shared" si="43"/>
        <v>110</v>
      </c>
      <c r="P117"/>
      <c r="R117" s="102"/>
    </row>
    <row r="118" spans="1:18" x14ac:dyDescent="0.25">
      <c r="A118" s="60" t="s">
        <v>20</v>
      </c>
      <c r="B118" s="60" t="s">
        <v>106</v>
      </c>
      <c r="C118" s="53"/>
      <c r="D118" s="13"/>
      <c r="E118" s="26"/>
      <c r="F118" s="83"/>
      <c r="G118" s="83"/>
      <c r="H118" s="83"/>
      <c r="I118" s="83"/>
      <c r="J118" s="83"/>
      <c r="K118" s="83"/>
      <c r="L118" s="83"/>
      <c r="M118" s="15">
        <f t="shared" si="43"/>
        <v>0</v>
      </c>
      <c r="P118"/>
      <c r="R118" s="102"/>
    </row>
    <row r="119" spans="1:18" x14ac:dyDescent="0.25">
      <c r="A119" s="60" t="s">
        <v>20</v>
      </c>
      <c r="B119" s="60" t="s">
        <v>106</v>
      </c>
      <c r="C119" s="53">
        <v>630</v>
      </c>
      <c r="D119" s="13" t="s">
        <v>47</v>
      </c>
      <c r="E119" s="26">
        <v>0</v>
      </c>
      <c r="F119" s="83"/>
      <c r="G119" s="83"/>
      <c r="H119" s="83"/>
      <c r="I119" s="83"/>
      <c r="J119" s="83"/>
      <c r="K119" s="83"/>
      <c r="L119" s="83"/>
      <c r="M119" s="15">
        <f t="shared" si="43"/>
        <v>0</v>
      </c>
      <c r="N119"/>
    </row>
    <row r="120" spans="1:18" x14ac:dyDescent="0.25">
      <c r="A120" s="60" t="s">
        <v>20</v>
      </c>
      <c r="B120" s="60" t="s">
        <v>106</v>
      </c>
      <c r="C120" s="53">
        <v>630</v>
      </c>
      <c r="D120" s="13" t="s">
        <v>17</v>
      </c>
      <c r="E120" s="26">
        <v>10500</v>
      </c>
      <c r="F120" s="83"/>
      <c r="G120" s="83"/>
      <c r="H120" s="83"/>
      <c r="I120" s="83">
        <v>3000</v>
      </c>
      <c r="J120" s="83"/>
      <c r="K120" s="83"/>
      <c r="L120" s="83"/>
      <c r="M120" s="15">
        <f t="shared" si="43"/>
        <v>13500</v>
      </c>
      <c r="O120" s="99"/>
    </row>
    <row r="121" spans="1:18" x14ac:dyDescent="0.25">
      <c r="A121" s="60" t="s">
        <v>20</v>
      </c>
      <c r="B121" s="60" t="s">
        <v>106</v>
      </c>
      <c r="C121" s="53">
        <v>630</v>
      </c>
      <c r="D121" s="13" t="s">
        <v>57</v>
      </c>
      <c r="E121" s="26">
        <v>28000</v>
      </c>
      <c r="F121" s="83"/>
      <c r="G121" s="83"/>
      <c r="H121" s="83"/>
      <c r="I121" s="83">
        <v>3000</v>
      </c>
      <c r="J121" s="83"/>
      <c r="K121" s="83"/>
      <c r="L121" s="83"/>
      <c r="M121" s="15">
        <f t="shared" si="43"/>
        <v>31000</v>
      </c>
      <c r="N121"/>
    </row>
    <row r="122" spans="1:18" x14ac:dyDescent="0.25">
      <c r="A122" s="64"/>
      <c r="B122" s="64"/>
      <c r="C122" s="65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40"/>
      <c r="O122" s="99"/>
      <c r="P122"/>
    </row>
    <row r="123" spans="1:18" x14ac:dyDescent="0.25">
      <c r="A123" s="70" t="s">
        <v>20</v>
      </c>
      <c r="B123" s="70" t="s">
        <v>112</v>
      </c>
      <c r="C123" s="53">
        <v>600</v>
      </c>
      <c r="D123" s="71" t="s">
        <v>114</v>
      </c>
      <c r="E123" s="26"/>
      <c r="F123" s="26"/>
      <c r="G123" s="26"/>
      <c r="H123" s="26"/>
      <c r="I123" s="26"/>
      <c r="J123" s="26"/>
      <c r="K123" s="26"/>
      <c r="L123" s="26"/>
      <c r="M123" s="26"/>
      <c r="O123" s="99"/>
      <c r="P123"/>
    </row>
    <row r="124" spans="1:18" x14ac:dyDescent="0.25">
      <c r="A124" s="70" t="s">
        <v>20</v>
      </c>
      <c r="B124" s="72" t="s">
        <v>112</v>
      </c>
      <c r="C124" s="54">
        <v>717003</v>
      </c>
      <c r="D124" s="71" t="s">
        <v>115</v>
      </c>
      <c r="E124" s="50"/>
      <c r="F124" s="50">
        <v>2629.62</v>
      </c>
      <c r="G124" s="50"/>
      <c r="H124" s="50"/>
      <c r="I124" s="50"/>
      <c r="J124" s="50"/>
      <c r="K124" s="50"/>
      <c r="L124" s="50"/>
      <c r="M124" s="50">
        <f>E124+F124+G124+H124+I124+J124+K124+L124</f>
        <v>2629.62</v>
      </c>
      <c r="N124"/>
    </row>
    <row r="125" spans="1:18" x14ac:dyDescent="0.25">
      <c r="A125" s="70" t="s">
        <v>20</v>
      </c>
      <c r="B125" s="70" t="s">
        <v>112</v>
      </c>
      <c r="C125" s="54">
        <v>717002</v>
      </c>
      <c r="D125" s="71" t="s">
        <v>127</v>
      </c>
      <c r="E125" s="82"/>
      <c r="F125" s="50"/>
      <c r="G125" s="50"/>
      <c r="H125" s="50"/>
      <c r="I125" s="50"/>
      <c r="J125" s="50"/>
      <c r="K125" s="50"/>
      <c r="L125" s="50"/>
      <c r="M125" s="50">
        <f t="shared" ref="M125:M126" si="44">E125+F125+G125+H125+I125+J125+K125+L125</f>
        <v>0</v>
      </c>
      <c r="N125"/>
      <c r="P125"/>
    </row>
    <row r="126" spans="1:18" x14ac:dyDescent="0.25">
      <c r="A126" s="70" t="s">
        <v>20</v>
      </c>
      <c r="B126" s="72" t="s">
        <v>112</v>
      </c>
      <c r="C126" s="54">
        <v>717001</v>
      </c>
      <c r="D126" s="71" t="s">
        <v>131</v>
      </c>
      <c r="E126" s="82"/>
      <c r="F126" s="50"/>
      <c r="G126" s="50"/>
      <c r="H126" s="50"/>
      <c r="I126" s="50"/>
      <c r="J126" s="50"/>
      <c r="K126" s="50"/>
      <c r="L126" s="50"/>
      <c r="M126" s="50">
        <f t="shared" si="44"/>
        <v>0</v>
      </c>
      <c r="P126"/>
    </row>
    <row r="127" spans="1:18" x14ac:dyDescent="0.25">
      <c r="A127" s="67"/>
      <c r="B127" s="67" t="s">
        <v>48</v>
      </c>
      <c r="C127" s="68"/>
      <c r="D127" s="69"/>
      <c r="E127" s="73">
        <f>SUM(E112:E126)</f>
        <v>61029</v>
      </c>
      <c r="F127" s="73">
        <f t="shared" ref="F127:G127" si="45">SUM(F112:F126)</f>
        <v>2629.62</v>
      </c>
      <c r="G127" s="73">
        <f t="shared" si="45"/>
        <v>0</v>
      </c>
      <c r="H127" s="73">
        <f>SUM(H112:H126)</f>
        <v>675</v>
      </c>
      <c r="I127" s="73">
        <f>SUM(I112:I126)</f>
        <v>-1724</v>
      </c>
      <c r="J127" s="73">
        <f>SUM(J112:J126)</f>
        <v>0</v>
      </c>
      <c r="K127" s="73">
        <f>SUM(K112:K126)</f>
        <v>0</v>
      </c>
      <c r="L127" s="73">
        <f t="shared" ref="L127" si="46">SUM(L112:L126)</f>
        <v>-1.4210854715202004E-13</v>
      </c>
      <c r="M127" s="73">
        <f>SUM(M112:M126)</f>
        <v>62609.62</v>
      </c>
    </row>
    <row r="128" spans="1:18" x14ac:dyDescent="0.25">
      <c r="A128" s="88" t="s">
        <v>103</v>
      </c>
      <c r="B128" s="60"/>
      <c r="C128" s="89">
        <v>637037</v>
      </c>
      <c r="D128" s="13" t="s">
        <v>133</v>
      </c>
      <c r="E128" s="26"/>
      <c r="F128" s="26">
        <v>23842.01</v>
      </c>
      <c r="G128" s="26"/>
      <c r="H128" s="26"/>
      <c r="I128" s="26"/>
      <c r="J128" s="26"/>
      <c r="K128" s="26"/>
      <c r="L128" s="26"/>
      <c r="M128" s="15">
        <f t="shared" ref="M128:M129" si="47">E128+F128+G128+H128+I128+J128+K128+L128</f>
        <v>23842.01</v>
      </c>
      <c r="N128"/>
    </row>
    <row r="129" spans="1:17" x14ac:dyDescent="0.25">
      <c r="A129" s="92" t="s">
        <v>20</v>
      </c>
      <c r="B129" s="60"/>
      <c r="C129" s="93">
        <v>719014</v>
      </c>
      <c r="D129" s="13" t="s">
        <v>138</v>
      </c>
      <c r="E129" s="26"/>
      <c r="F129" s="26">
        <v>1736.83</v>
      </c>
      <c r="G129" s="26"/>
      <c r="H129" s="26"/>
      <c r="I129" s="26"/>
      <c r="J129" s="26"/>
      <c r="K129" s="26"/>
      <c r="L129" s="26"/>
      <c r="M129" s="15">
        <f t="shared" si="47"/>
        <v>1736.83</v>
      </c>
      <c r="N129"/>
      <c r="P129"/>
    </row>
    <row r="130" spans="1:17" x14ac:dyDescent="0.25">
      <c r="A130" s="106" t="s">
        <v>55</v>
      </c>
      <c r="B130" s="107"/>
      <c r="C130" s="107"/>
      <c r="D130" s="108"/>
      <c r="E130" s="23">
        <f t="shared" ref="E130:K130" si="48">SUM(E127:E129,E110,E91)</f>
        <v>493255</v>
      </c>
      <c r="F130" s="23">
        <f t="shared" si="48"/>
        <v>32208.46</v>
      </c>
      <c r="G130" s="23">
        <f t="shared" si="48"/>
        <v>150</v>
      </c>
      <c r="H130" s="23">
        <f t="shared" si="48"/>
        <v>9017</v>
      </c>
      <c r="I130" s="23">
        <f t="shared" si="48"/>
        <v>4545</v>
      </c>
      <c r="J130" s="23">
        <f t="shared" si="48"/>
        <v>6000</v>
      </c>
      <c r="K130" s="23">
        <f t="shared" si="48"/>
        <v>0</v>
      </c>
      <c r="L130" s="23">
        <f t="shared" ref="L130:M130" si="49">SUM(L127:L129,L110,L91)</f>
        <v>1.5631940186722204E-12</v>
      </c>
      <c r="M130" s="23">
        <f t="shared" si="49"/>
        <v>545175.46</v>
      </c>
      <c r="N130"/>
      <c r="P130"/>
    </row>
    <row r="131" spans="1:17" x14ac:dyDescent="0.25">
      <c r="A131" s="112" t="s">
        <v>58</v>
      </c>
      <c r="B131" s="113"/>
      <c r="C131" s="113"/>
      <c r="D131" s="114"/>
      <c r="E131" s="9"/>
      <c r="F131" s="9"/>
      <c r="G131" s="9"/>
      <c r="H131" s="9"/>
      <c r="I131" s="9"/>
      <c r="J131" s="9"/>
      <c r="K131" s="9"/>
      <c r="L131" s="9"/>
      <c r="M131" s="9"/>
      <c r="N131" s="40"/>
      <c r="P131"/>
    </row>
    <row r="132" spans="1:17" s="40" customFormat="1" x14ac:dyDescent="0.25">
      <c r="A132" s="33"/>
      <c r="B132" s="33"/>
      <c r="C132" s="34"/>
      <c r="D132" s="35"/>
      <c r="E132" s="37"/>
      <c r="F132" s="37"/>
      <c r="G132" s="37"/>
      <c r="H132" s="37"/>
      <c r="I132" s="37"/>
      <c r="J132" s="37"/>
      <c r="K132" s="37"/>
      <c r="L132" s="37"/>
      <c r="M132" s="37"/>
      <c r="N132" s="2"/>
    </row>
    <row r="133" spans="1:17" x14ac:dyDescent="0.25">
      <c r="A133" s="74" t="s">
        <v>113</v>
      </c>
      <c r="B133" s="74" t="s">
        <v>116</v>
      </c>
      <c r="C133" s="55" t="s">
        <v>107</v>
      </c>
      <c r="D133" s="13" t="s">
        <v>22</v>
      </c>
      <c r="E133" s="26">
        <v>49470</v>
      </c>
      <c r="F133" s="26"/>
      <c r="G133" s="26"/>
      <c r="H133" s="26">
        <v>1500</v>
      </c>
      <c r="I133" s="26">
        <v>2300</v>
      </c>
      <c r="J133" s="26"/>
      <c r="K133" s="26">
        <v>-300</v>
      </c>
      <c r="L133" s="26"/>
      <c r="M133" s="15">
        <f t="shared" ref="M133:M151" si="50">E133+F133+G133+H133+I133+J133+K133+L133</f>
        <v>52970</v>
      </c>
      <c r="N133"/>
      <c r="P133"/>
      <c r="Q133" s="40"/>
    </row>
    <row r="134" spans="1:17" x14ac:dyDescent="0.25">
      <c r="A134" s="74" t="s">
        <v>113</v>
      </c>
      <c r="B134" s="74" t="s">
        <v>116</v>
      </c>
      <c r="C134" s="53">
        <v>620</v>
      </c>
      <c r="D134" s="13" t="s">
        <v>24</v>
      </c>
      <c r="E134" s="26">
        <v>18279</v>
      </c>
      <c r="F134" s="26"/>
      <c r="G134" s="26"/>
      <c r="H134" s="26">
        <v>500</v>
      </c>
      <c r="I134" s="26">
        <v>700</v>
      </c>
      <c r="J134" s="26"/>
      <c r="K134" s="26"/>
      <c r="L134" s="26"/>
      <c r="M134" s="15">
        <f t="shared" si="50"/>
        <v>19479</v>
      </c>
      <c r="P134"/>
      <c r="Q134" s="40"/>
    </row>
    <row r="135" spans="1:17" x14ac:dyDescent="0.25">
      <c r="A135" s="74" t="s">
        <v>113</v>
      </c>
      <c r="B135" s="74" t="s">
        <v>116</v>
      </c>
      <c r="C135" s="53">
        <v>640</v>
      </c>
      <c r="D135" s="13" t="s">
        <v>98</v>
      </c>
      <c r="E135" s="26">
        <v>400</v>
      </c>
      <c r="F135" s="26"/>
      <c r="G135" s="26"/>
      <c r="H135" s="26"/>
      <c r="I135" s="26"/>
      <c r="J135" s="26"/>
      <c r="K135" s="26">
        <v>300</v>
      </c>
      <c r="L135" s="26"/>
      <c r="M135" s="15">
        <f t="shared" si="50"/>
        <v>700</v>
      </c>
      <c r="P135"/>
    </row>
    <row r="136" spans="1:17" x14ac:dyDescent="0.25">
      <c r="A136" s="74" t="s">
        <v>113</v>
      </c>
      <c r="B136" s="74" t="s">
        <v>116</v>
      </c>
      <c r="C136" s="55" t="s">
        <v>151</v>
      </c>
      <c r="D136" s="13" t="s">
        <v>10</v>
      </c>
      <c r="E136" s="26">
        <v>1000</v>
      </c>
      <c r="F136" s="26"/>
      <c r="G136" s="26"/>
      <c r="H136" s="26"/>
      <c r="I136" s="26"/>
      <c r="J136" s="26"/>
      <c r="K136" s="26"/>
      <c r="L136" s="26">
        <v>310.61000000000013</v>
      </c>
      <c r="M136" s="15">
        <f>E136+F136+G136+H136+I136+J136+K136+L136</f>
        <v>1310.6100000000001</v>
      </c>
      <c r="P136"/>
      <c r="Q136" s="40"/>
    </row>
    <row r="137" spans="1:17" x14ac:dyDescent="0.25">
      <c r="A137" s="74" t="s">
        <v>113</v>
      </c>
      <c r="B137" s="74" t="s">
        <v>116</v>
      </c>
      <c r="C137" s="55" t="s">
        <v>152</v>
      </c>
      <c r="D137" s="13" t="s">
        <v>27</v>
      </c>
      <c r="E137" s="26">
        <v>50</v>
      </c>
      <c r="F137" s="26"/>
      <c r="G137" s="26"/>
      <c r="H137" s="26"/>
      <c r="I137" s="26"/>
      <c r="J137" s="26"/>
      <c r="K137" s="26"/>
      <c r="L137" s="26"/>
      <c r="M137" s="15">
        <f t="shared" si="50"/>
        <v>50</v>
      </c>
      <c r="P137"/>
      <c r="Q137" s="40"/>
    </row>
    <row r="138" spans="1:17" x14ac:dyDescent="0.25">
      <c r="A138" s="74" t="s">
        <v>113</v>
      </c>
      <c r="B138" s="74" t="s">
        <v>116</v>
      </c>
      <c r="C138" s="55" t="s">
        <v>153</v>
      </c>
      <c r="D138" s="13" t="s">
        <v>25</v>
      </c>
      <c r="E138" s="26">
        <v>800</v>
      </c>
      <c r="F138" s="26"/>
      <c r="G138" s="26"/>
      <c r="H138" s="26"/>
      <c r="I138" s="26"/>
      <c r="J138" s="26"/>
      <c r="K138" s="26"/>
      <c r="L138" s="26"/>
      <c r="M138" s="15">
        <f t="shared" si="50"/>
        <v>800</v>
      </c>
      <c r="P138"/>
    </row>
    <row r="139" spans="1:17" x14ac:dyDescent="0.25">
      <c r="A139" s="74" t="s">
        <v>113</v>
      </c>
      <c r="B139" s="74" t="s">
        <v>116</v>
      </c>
      <c r="C139" s="53">
        <v>637044</v>
      </c>
      <c r="D139" s="13" t="s">
        <v>95</v>
      </c>
      <c r="E139" s="26">
        <v>20000</v>
      </c>
      <c r="F139" s="26"/>
      <c r="G139" s="26"/>
      <c r="H139" s="26"/>
      <c r="I139" s="26"/>
      <c r="J139" s="26">
        <v>-3850</v>
      </c>
      <c r="K139" s="26"/>
      <c r="L139" s="26"/>
      <c r="M139" s="15">
        <f t="shared" si="50"/>
        <v>16150</v>
      </c>
    </row>
    <row r="140" spans="1:17" x14ac:dyDescent="0.25">
      <c r="A140" s="74" t="s">
        <v>113</v>
      </c>
      <c r="B140" s="74" t="s">
        <v>106</v>
      </c>
      <c r="C140" s="53" t="s">
        <v>157</v>
      </c>
      <c r="D140" s="13" t="s">
        <v>99</v>
      </c>
      <c r="E140" s="26">
        <v>2000</v>
      </c>
      <c r="F140" s="26"/>
      <c r="G140" s="26"/>
      <c r="H140" s="26"/>
      <c r="I140" s="26"/>
      <c r="J140" s="26"/>
      <c r="K140" s="26"/>
      <c r="L140" s="26"/>
      <c r="M140" s="15">
        <f t="shared" si="50"/>
        <v>2000</v>
      </c>
      <c r="P140"/>
    </row>
    <row r="141" spans="1:17" x14ac:dyDescent="0.25">
      <c r="A141" s="74" t="s">
        <v>113</v>
      </c>
      <c r="B141" s="74" t="s">
        <v>116</v>
      </c>
      <c r="C141" s="55" t="s">
        <v>156</v>
      </c>
      <c r="D141" s="13" t="s">
        <v>91</v>
      </c>
      <c r="E141" s="26">
        <v>1200</v>
      </c>
      <c r="F141" s="26"/>
      <c r="G141" s="26">
        <v>1300</v>
      </c>
      <c r="H141" s="26"/>
      <c r="I141" s="26"/>
      <c r="J141" s="26">
        <v>1000</v>
      </c>
      <c r="K141" s="26"/>
      <c r="L141" s="26"/>
      <c r="M141" s="15">
        <f t="shared" si="50"/>
        <v>3500</v>
      </c>
    </row>
    <row r="142" spans="1:17" x14ac:dyDescent="0.25">
      <c r="A142" s="74" t="s">
        <v>113</v>
      </c>
      <c r="B142" s="74" t="s">
        <v>116</v>
      </c>
      <c r="C142" s="53">
        <v>637014</v>
      </c>
      <c r="D142" s="13" t="s">
        <v>12</v>
      </c>
      <c r="E142" s="26">
        <v>2400</v>
      </c>
      <c r="F142" s="26"/>
      <c r="G142" s="26"/>
      <c r="H142" s="26"/>
      <c r="I142" s="26"/>
      <c r="J142" s="26"/>
      <c r="K142" s="26"/>
      <c r="L142" s="26">
        <v>87.369999999999891</v>
      </c>
      <c r="M142" s="15">
        <f t="shared" si="50"/>
        <v>2487.37</v>
      </c>
      <c r="P142"/>
    </row>
    <row r="143" spans="1:17" x14ac:dyDescent="0.25">
      <c r="A143" s="74" t="s">
        <v>113</v>
      </c>
      <c r="B143" s="74" t="s">
        <v>116</v>
      </c>
      <c r="C143" s="53">
        <v>637016</v>
      </c>
      <c r="D143" s="13" t="s">
        <v>26</v>
      </c>
      <c r="E143" s="26">
        <v>544</v>
      </c>
      <c r="F143" s="26"/>
      <c r="G143" s="26"/>
      <c r="H143" s="26"/>
      <c r="I143" s="26"/>
      <c r="J143" s="26"/>
      <c r="K143" s="26"/>
      <c r="L143" s="26"/>
      <c r="M143" s="15">
        <f t="shared" si="50"/>
        <v>544</v>
      </c>
      <c r="P143"/>
    </row>
    <row r="144" spans="1:17" x14ac:dyDescent="0.25">
      <c r="A144" s="74" t="s">
        <v>113</v>
      </c>
      <c r="B144" s="74" t="s">
        <v>116</v>
      </c>
      <c r="C144" s="53">
        <v>630</v>
      </c>
      <c r="D144" s="13" t="s">
        <v>28</v>
      </c>
      <c r="E144" s="26">
        <v>4100</v>
      </c>
      <c r="F144" s="26"/>
      <c r="G144" s="26"/>
      <c r="H144" s="26"/>
      <c r="I144" s="26"/>
      <c r="J144" s="26"/>
      <c r="K144" s="26"/>
      <c r="L144" s="26"/>
      <c r="M144" s="15">
        <f t="shared" si="50"/>
        <v>4100</v>
      </c>
      <c r="N144" s="40"/>
      <c r="P144"/>
    </row>
    <row r="145" spans="1:14" s="40" customFormat="1" x14ac:dyDescent="0.25">
      <c r="A145" s="33"/>
      <c r="B145" s="33"/>
      <c r="C145" s="34"/>
      <c r="D145" s="35" t="s">
        <v>6</v>
      </c>
      <c r="E145" s="85"/>
      <c r="F145" s="37"/>
      <c r="G145" s="37"/>
      <c r="H145" s="37"/>
      <c r="I145" s="37"/>
      <c r="J145" s="37"/>
      <c r="K145" s="37"/>
      <c r="L145" s="37"/>
      <c r="M145" s="37"/>
    </row>
    <row r="146" spans="1:14" s="40" customFormat="1" x14ac:dyDescent="0.25">
      <c r="A146" s="74" t="s">
        <v>113</v>
      </c>
      <c r="B146" s="74" t="s">
        <v>117</v>
      </c>
      <c r="C146" s="53">
        <v>630</v>
      </c>
      <c r="D146" s="24" t="s">
        <v>59</v>
      </c>
      <c r="E146" s="26">
        <v>600</v>
      </c>
      <c r="F146" s="26"/>
      <c r="G146" s="26">
        <v>300</v>
      </c>
      <c r="H146" s="26"/>
      <c r="I146" s="26"/>
      <c r="J146" s="26">
        <v>800</v>
      </c>
      <c r="K146" s="26"/>
      <c r="L146" s="26">
        <v>107.68000000000006</v>
      </c>
      <c r="M146" s="15">
        <f t="shared" si="50"/>
        <v>1807.68</v>
      </c>
    </row>
    <row r="147" spans="1:14" s="40" customFormat="1" x14ac:dyDescent="0.25">
      <c r="A147" s="74" t="s">
        <v>113</v>
      </c>
      <c r="B147" s="74" t="s">
        <v>118</v>
      </c>
      <c r="C147" s="53">
        <v>630</v>
      </c>
      <c r="D147" s="24" t="s">
        <v>60</v>
      </c>
      <c r="E147" s="26">
        <v>16000</v>
      </c>
      <c r="F147" s="26"/>
      <c r="G147" s="26"/>
      <c r="H147" s="26"/>
      <c r="I147" s="26"/>
      <c r="J147" s="26">
        <v>2500</v>
      </c>
      <c r="K147" s="26"/>
      <c r="L147" s="26">
        <v>28.049999999999272</v>
      </c>
      <c r="M147" s="15">
        <f t="shared" si="50"/>
        <v>18528.05</v>
      </c>
      <c r="N147" s="2"/>
    </row>
    <row r="148" spans="1:14" x14ac:dyDescent="0.25">
      <c r="A148" s="74" t="s">
        <v>113</v>
      </c>
      <c r="B148" s="74" t="s">
        <v>118</v>
      </c>
      <c r="C148" s="53">
        <v>630</v>
      </c>
      <c r="D148" s="24" t="s">
        <v>61</v>
      </c>
      <c r="E148" s="26">
        <v>2000</v>
      </c>
      <c r="F148" s="83"/>
      <c r="G148" s="26">
        <v>600</v>
      </c>
      <c r="H148" s="26"/>
      <c r="I148" s="26"/>
      <c r="J148" s="26"/>
      <c r="K148" s="26"/>
      <c r="L148" s="26"/>
      <c r="M148" s="15">
        <f t="shared" si="50"/>
        <v>2600</v>
      </c>
    </row>
    <row r="149" spans="1:14" x14ac:dyDescent="0.25">
      <c r="A149" s="74" t="s">
        <v>113</v>
      </c>
      <c r="B149" s="74" t="s">
        <v>118</v>
      </c>
      <c r="C149" s="53">
        <v>630</v>
      </c>
      <c r="D149" s="13" t="s">
        <v>62</v>
      </c>
      <c r="E149" s="26">
        <v>8300</v>
      </c>
      <c r="F149" s="26"/>
      <c r="G149" s="26">
        <v>500</v>
      </c>
      <c r="H149" s="26"/>
      <c r="I149" s="26"/>
      <c r="J149" s="26">
        <v>900</v>
      </c>
      <c r="K149" s="26"/>
      <c r="L149" s="26">
        <v>1229.380000000001</v>
      </c>
      <c r="M149" s="15">
        <f t="shared" si="50"/>
        <v>10929.380000000001</v>
      </c>
    </row>
    <row r="150" spans="1:14" x14ac:dyDescent="0.25">
      <c r="A150" s="74" t="s">
        <v>113</v>
      </c>
      <c r="B150" s="74" t="s">
        <v>118</v>
      </c>
      <c r="C150" s="53">
        <v>630</v>
      </c>
      <c r="D150" s="13" t="s">
        <v>63</v>
      </c>
      <c r="E150" s="26">
        <v>360</v>
      </c>
      <c r="F150" s="26"/>
      <c r="G150" s="26">
        <v>740</v>
      </c>
      <c r="H150" s="26"/>
      <c r="I150" s="26"/>
      <c r="J150" s="26">
        <v>300</v>
      </c>
      <c r="K150" s="26"/>
      <c r="L150" s="26"/>
      <c r="M150" s="15">
        <f t="shared" si="50"/>
        <v>1400</v>
      </c>
    </row>
    <row r="151" spans="1:14" x14ac:dyDescent="0.25">
      <c r="A151" s="74" t="s">
        <v>113</v>
      </c>
      <c r="B151" s="74" t="s">
        <v>118</v>
      </c>
      <c r="C151" s="53">
        <v>630</v>
      </c>
      <c r="D151" s="39" t="s">
        <v>64</v>
      </c>
      <c r="E151" s="26">
        <v>0</v>
      </c>
      <c r="F151" s="26"/>
      <c r="G151" s="26"/>
      <c r="H151" s="26"/>
      <c r="I151" s="26"/>
      <c r="J151" s="26"/>
      <c r="K151" s="26"/>
      <c r="L151" s="26"/>
      <c r="M151" s="15">
        <f t="shared" si="50"/>
        <v>0</v>
      </c>
    </row>
    <row r="152" spans="1:14" x14ac:dyDescent="0.25">
      <c r="A152" s="74" t="s">
        <v>113</v>
      </c>
      <c r="B152" s="74" t="s">
        <v>118</v>
      </c>
      <c r="C152" s="75" t="s">
        <v>119</v>
      </c>
      <c r="D152" s="39" t="s">
        <v>65</v>
      </c>
      <c r="E152" s="50"/>
      <c r="F152" s="50">
        <v>5500</v>
      </c>
      <c r="G152" s="50"/>
      <c r="H152" s="50"/>
      <c r="I152" s="50"/>
      <c r="J152" s="50"/>
      <c r="K152" s="50"/>
      <c r="L152" s="50"/>
      <c r="M152" s="50">
        <f>E152+F152+G152+H152+I152+J152+K152+L152</f>
        <v>5500</v>
      </c>
    </row>
    <row r="153" spans="1:14" x14ac:dyDescent="0.25">
      <c r="A153" s="74" t="s">
        <v>113</v>
      </c>
      <c r="B153" s="74" t="s">
        <v>118</v>
      </c>
      <c r="C153" s="76" t="s">
        <v>120</v>
      </c>
      <c r="D153" s="77" t="s">
        <v>121</v>
      </c>
      <c r="E153" s="50">
        <v>13093</v>
      </c>
      <c r="F153" s="50">
        <v>22112.99</v>
      </c>
      <c r="G153" s="50">
        <v>-25840</v>
      </c>
      <c r="H153" s="50"/>
      <c r="I153" s="50"/>
      <c r="J153" s="50"/>
      <c r="K153" s="50"/>
      <c r="L153" s="50"/>
      <c r="M153" s="50">
        <f>E153+F153+G153+H153+I153+J153+K153+L153</f>
        <v>9365.9900000000052</v>
      </c>
    </row>
    <row r="154" spans="1:14" x14ac:dyDescent="0.25">
      <c r="A154" s="18" t="s">
        <v>45</v>
      </c>
      <c r="B154" s="18"/>
      <c r="C154" s="19"/>
      <c r="D154" s="20" t="s">
        <v>74</v>
      </c>
      <c r="E154" s="21">
        <f t="shared" ref="E154:M154" si="51">SUM(E146:E153)</f>
        <v>40353</v>
      </c>
      <c r="F154" s="21">
        <f t="shared" si="51"/>
        <v>27612.99</v>
      </c>
      <c r="G154" s="21">
        <f t="shared" si="51"/>
        <v>-23700</v>
      </c>
      <c r="H154" s="21">
        <f t="shared" si="51"/>
        <v>0</v>
      </c>
      <c r="I154" s="21">
        <f t="shared" si="51"/>
        <v>0</v>
      </c>
      <c r="J154" s="21">
        <f t="shared" si="51"/>
        <v>4500</v>
      </c>
      <c r="K154" s="21">
        <f t="shared" si="51"/>
        <v>0</v>
      </c>
      <c r="L154" s="21">
        <f t="shared" si="51"/>
        <v>1365.1100000000004</v>
      </c>
      <c r="M154" s="21">
        <f t="shared" si="51"/>
        <v>50131.100000000006</v>
      </c>
    </row>
    <row r="155" spans="1:14" x14ac:dyDescent="0.25">
      <c r="A155" s="33"/>
      <c r="B155" s="33"/>
      <c r="C155" s="34"/>
      <c r="D155" s="35" t="s">
        <v>8</v>
      </c>
      <c r="E155" s="85"/>
      <c r="F155" s="37"/>
      <c r="G155" s="37"/>
      <c r="H155" s="37"/>
      <c r="I155" s="37"/>
      <c r="J155" s="37"/>
      <c r="K155" s="37"/>
      <c r="L155" s="37"/>
      <c r="M155" s="37"/>
    </row>
    <row r="156" spans="1:14" x14ac:dyDescent="0.25">
      <c r="A156" s="74" t="s">
        <v>113</v>
      </c>
      <c r="B156" s="60" t="s">
        <v>116</v>
      </c>
      <c r="C156" s="53">
        <v>630</v>
      </c>
      <c r="D156" s="24" t="s">
        <v>66</v>
      </c>
      <c r="E156" s="26">
        <v>1000</v>
      </c>
      <c r="F156" s="26"/>
      <c r="G156" s="26"/>
      <c r="H156" s="26"/>
      <c r="I156" s="26"/>
      <c r="J156" s="26">
        <v>1100</v>
      </c>
      <c r="K156" s="26"/>
      <c r="L156" s="26">
        <v>15.360000000000127</v>
      </c>
      <c r="M156" s="15">
        <f t="shared" ref="M156:M158" si="52">E156+F156+G156+H156+I156+J156+K156+L156</f>
        <v>2115.36</v>
      </c>
    </row>
    <row r="157" spans="1:14" x14ac:dyDescent="0.25">
      <c r="A157" s="74" t="s">
        <v>113</v>
      </c>
      <c r="B157" s="60" t="s">
        <v>116</v>
      </c>
      <c r="C157" s="53">
        <v>630</v>
      </c>
      <c r="D157" s="27" t="s">
        <v>67</v>
      </c>
      <c r="E157" s="26">
        <v>8500</v>
      </c>
      <c r="F157" s="26"/>
      <c r="G157" s="26">
        <v>2500</v>
      </c>
      <c r="H157" s="26"/>
      <c r="I157" s="26"/>
      <c r="J157" s="26">
        <v>1000</v>
      </c>
      <c r="K157" s="26"/>
      <c r="L157" s="26">
        <v>1267.1400000000031</v>
      </c>
      <c r="M157" s="15">
        <f t="shared" si="52"/>
        <v>13267.140000000003</v>
      </c>
    </row>
    <row r="158" spans="1:14" x14ac:dyDescent="0.25">
      <c r="A158" s="74" t="s">
        <v>113</v>
      </c>
      <c r="B158" s="60" t="s">
        <v>116</v>
      </c>
      <c r="C158" s="53">
        <v>630</v>
      </c>
      <c r="D158" s="13" t="s">
        <v>68</v>
      </c>
      <c r="E158" s="26">
        <v>38000</v>
      </c>
      <c r="F158" s="26"/>
      <c r="G158" s="26">
        <v>22000</v>
      </c>
      <c r="H158" s="26"/>
      <c r="I158" s="26"/>
      <c r="J158" s="26">
        <v>15000</v>
      </c>
      <c r="K158" s="26"/>
      <c r="L158" s="26"/>
      <c r="M158" s="15">
        <f t="shared" si="52"/>
        <v>75000</v>
      </c>
    </row>
    <row r="159" spans="1:14" x14ac:dyDescent="0.25">
      <c r="A159" s="105" t="s">
        <v>165</v>
      </c>
      <c r="B159" s="60" t="s">
        <v>116</v>
      </c>
      <c r="C159" s="53">
        <v>632001</v>
      </c>
      <c r="D159" s="13" t="s">
        <v>166</v>
      </c>
      <c r="E159" s="26"/>
      <c r="F159" s="26"/>
      <c r="G159" s="26"/>
      <c r="H159" s="26"/>
      <c r="I159" s="26"/>
      <c r="J159" s="26"/>
      <c r="K159" s="26"/>
      <c r="L159" s="26">
        <v>2608.06</v>
      </c>
      <c r="M159" s="15">
        <v>2608.06</v>
      </c>
    </row>
    <row r="160" spans="1:14" x14ac:dyDescent="0.25">
      <c r="A160" s="18" t="s">
        <v>45</v>
      </c>
      <c r="B160" s="18"/>
      <c r="C160" s="19"/>
      <c r="D160" s="20" t="s">
        <v>8</v>
      </c>
      <c r="E160" s="21">
        <f>SUM(E156:E159)</f>
        <v>47500</v>
      </c>
      <c r="F160" s="21">
        <f t="shared" ref="F160:M160" si="53">SUM(F156:F159)</f>
        <v>0</v>
      </c>
      <c r="G160" s="21">
        <f t="shared" si="53"/>
        <v>24500</v>
      </c>
      <c r="H160" s="21">
        <f t="shared" si="53"/>
        <v>0</v>
      </c>
      <c r="I160" s="21">
        <f t="shared" si="53"/>
        <v>0</v>
      </c>
      <c r="J160" s="21">
        <f t="shared" si="53"/>
        <v>17100</v>
      </c>
      <c r="K160" s="21">
        <f t="shared" si="53"/>
        <v>0</v>
      </c>
      <c r="L160" s="21">
        <f t="shared" si="53"/>
        <v>3890.5600000000031</v>
      </c>
      <c r="M160" s="21">
        <f t="shared" si="53"/>
        <v>92990.56</v>
      </c>
    </row>
    <row r="161" spans="1:17" x14ac:dyDescent="0.25">
      <c r="A161" s="33"/>
      <c r="B161" s="33"/>
      <c r="C161" s="34"/>
      <c r="D161" s="35" t="s">
        <v>141</v>
      </c>
      <c r="E161" s="85"/>
      <c r="F161" s="37"/>
      <c r="G161" s="37"/>
      <c r="H161" s="37"/>
      <c r="I161" s="37"/>
      <c r="J161" s="37"/>
      <c r="K161" s="37"/>
      <c r="L161" s="37"/>
      <c r="M161" s="37"/>
      <c r="N161" s="40"/>
    </row>
    <row r="162" spans="1:17" s="40" customFormat="1" x14ac:dyDescent="0.25">
      <c r="A162" s="74" t="s">
        <v>113</v>
      </c>
      <c r="B162" s="78" t="s">
        <v>106</v>
      </c>
      <c r="C162" s="57">
        <v>630</v>
      </c>
      <c r="D162" s="14" t="s">
        <v>126</v>
      </c>
      <c r="E162" s="26">
        <v>84</v>
      </c>
      <c r="F162" s="26"/>
      <c r="G162" s="26">
        <v>2000</v>
      </c>
      <c r="H162" s="26">
        <v>8000</v>
      </c>
      <c r="I162" s="26">
        <v>-3000</v>
      </c>
      <c r="J162" s="26"/>
      <c r="K162" s="26"/>
      <c r="L162" s="26">
        <v>2245.59</v>
      </c>
      <c r="M162" s="15">
        <f t="shared" ref="M162:M163" si="54">E162+F162+G162+H162+I162+J162+K162+L162</f>
        <v>9329.59</v>
      </c>
      <c r="O162" s="103"/>
    </row>
    <row r="163" spans="1:17" s="40" customFormat="1" x14ac:dyDescent="0.25">
      <c r="A163" s="74" t="s">
        <v>113</v>
      </c>
      <c r="B163" s="60" t="s">
        <v>106</v>
      </c>
      <c r="C163" s="57">
        <v>630</v>
      </c>
      <c r="D163" s="14" t="s">
        <v>69</v>
      </c>
      <c r="E163" s="26">
        <v>2000</v>
      </c>
      <c r="F163" s="26"/>
      <c r="G163" s="26"/>
      <c r="H163" s="26"/>
      <c r="I163" s="26">
        <v>3700</v>
      </c>
      <c r="J163" s="26">
        <v>1000</v>
      </c>
      <c r="K163" s="26"/>
      <c r="L163" s="26"/>
      <c r="M163" s="15">
        <f t="shared" si="54"/>
        <v>6700</v>
      </c>
      <c r="N163" s="2"/>
    </row>
    <row r="164" spans="1:17" x14ac:dyDescent="0.25">
      <c r="A164" s="18" t="s">
        <v>45</v>
      </c>
      <c r="B164" s="18"/>
      <c r="C164" s="19"/>
      <c r="D164" s="20" t="s">
        <v>141</v>
      </c>
      <c r="E164" s="21">
        <f t="shared" ref="E164" si="55">SUM(E162:E163)</f>
        <v>2084</v>
      </c>
      <c r="F164" s="21">
        <f t="shared" ref="F164:H164" si="56">SUM(F162:F163)</f>
        <v>0</v>
      </c>
      <c r="G164" s="21">
        <f t="shared" si="56"/>
        <v>2000</v>
      </c>
      <c r="H164" s="21">
        <f t="shared" si="56"/>
        <v>8000</v>
      </c>
      <c r="I164" s="21">
        <f t="shared" ref="I164:J164" si="57">SUM(I162:I163)</f>
        <v>700</v>
      </c>
      <c r="J164" s="21">
        <f t="shared" si="57"/>
        <v>1000</v>
      </c>
      <c r="K164" s="21">
        <f t="shared" ref="K164:M164" si="58">SUM(K162:K163)</f>
        <v>0</v>
      </c>
      <c r="L164" s="21">
        <f t="shared" si="58"/>
        <v>2245.59</v>
      </c>
      <c r="M164" s="21">
        <f t="shared" si="58"/>
        <v>16029.59</v>
      </c>
      <c r="P164"/>
      <c r="Q164"/>
    </row>
    <row r="165" spans="1:17" x14ac:dyDescent="0.25">
      <c r="A165" s="33"/>
      <c r="B165" s="33" t="s">
        <v>75</v>
      </c>
      <c r="C165" s="34"/>
      <c r="D165" s="35"/>
      <c r="E165" s="36">
        <f t="shared" ref="E165:J165" si="59">SUM(E164,E160,E154,E133:E144)</f>
        <v>190180</v>
      </c>
      <c r="F165" s="36">
        <f t="shared" si="59"/>
        <v>27612.99</v>
      </c>
      <c r="G165" s="36">
        <f t="shared" si="59"/>
        <v>4100</v>
      </c>
      <c r="H165" s="36">
        <f t="shared" si="59"/>
        <v>10000</v>
      </c>
      <c r="I165" s="36">
        <f t="shared" si="59"/>
        <v>3700</v>
      </c>
      <c r="J165" s="36">
        <f t="shared" si="59"/>
        <v>19750</v>
      </c>
      <c r="K165" s="36">
        <f t="shared" ref="K165:M165" si="60">SUM(K164,K160,K154,K133:K144)</f>
        <v>0</v>
      </c>
      <c r="L165" s="36">
        <f t="shared" si="60"/>
        <v>7899.2400000000043</v>
      </c>
      <c r="M165" s="36">
        <f t="shared" si="60"/>
        <v>263242.23</v>
      </c>
    </row>
    <row r="166" spans="1:17" x14ac:dyDescent="0.25">
      <c r="A166" s="33"/>
      <c r="B166" s="33"/>
      <c r="C166" s="34"/>
      <c r="D166" s="35" t="s">
        <v>46</v>
      </c>
      <c r="E166" s="85"/>
      <c r="F166" s="37"/>
      <c r="G166" s="37"/>
      <c r="H166" s="37"/>
      <c r="I166" s="37"/>
      <c r="J166" s="37"/>
      <c r="K166" s="37"/>
      <c r="L166" s="37"/>
      <c r="M166" s="37"/>
      <c r="N166"/>
    </row>
    <row r="167" spans="1:17" x14ac:dyDescent="0.25">
      <c r="A167" s="74" t="s">
        <v>122</v>
      </c>
      <c r="B167" s="60" t="s">
        <v>116</v>
      </c>
      <c r="C167" s="53">
        <v>717001</v>
      </c>
      <c r="D167" s="13" t="s">
        <v>22</v>
      </c>
      <c r="E167" s="50">
        <f>48000+1120+350</f>
        <v>49470</v>
      </c>
      <c r="F167" s="82"/>
      <c r="G167" s="82"/>
      <c r="H167" s="82">
        <v>1750</v>
      </c>
      <c r="I167" s="50">
        <v>-3220</v>
      </c>
      <c r="J167" s="50"/>
      <c r="K167" s="50">
        <v>-300</v>
      </c>
      <c r="L167" s="50"/>
      <c r="M167" s="50">
        <f>E167+F167+G167+H167+I167+J167+K167+L167</f>
        <v>47700</v>
      </c>
      <c r="P167"/>
      <c r="Q167"/>
    </row>
    <row r="168" spans="1:17" x14ac:dyDescent="0.25">
      <c r="A168" s="74" t="s">
        <v>122</v>
      </c>
      <c r="B168" s="74" t="s">
        <v>116</v>
      </c>
      <c r="C168" s="53">
        <v>717001</v>
      </c>
      <c r="D168" s="13" t="s">
        <v>24</v>
      </c>
      <c r="E168" s="50">
        <f>ROUND((0.3495*E167)+(0.02*E167),0)</f>
        <v>18279</v>
      </c>
      <c r="F168" s="82"/>
      <c r="G168" s="82"/>
      <c r="H168" s="82">
        <v>612</v>
      </c>
      <c r="I168" s="50">
        <v>-1190</v>
      </c>
      <c r="J168" s="50"/>
      <c r="K168" s="50"/>
      <c r="L168" s="50"/>
      <c r="M168" s="50">
        <f t="shared" ref="M168:M180" si="61">E168+F168+G168+H168+I168+J168+K168+L168</f>
        <v>17701</v>
      </c>
    </row>
    <row r="169" spans="1:17" x14ac:dyDescent="0.25">
      <c r="A169" s="74" t="s">
        <v>122</v>
      </c>
      <c r="B169" s="60" t="s">
        <v>116</v>
      </c>
      <c r="C169" s="53">
        <v>717001</v>
      </c>
      <c r="D169" s="13" t="s">
        <v>98</v>
      </c>
      <c r="E169" s="50">
        <v>300</v>
      </c>
      <c r="F169" s="82"/>
      <c r="G169" s="82"/>
      <c r="H169" s="82"/>
      <c r="I169" s="82"/>
      <c r="J169" s="82"/>
      <c r="K169" s="50">
        <v>300</v>
      </c>
      <c r="L169" s="50"/>
      <c r="M169" s="50">
        <f t="shared" si="61"/>
        <v>600</v>
      </c>
    </row>
    <row r="170" spans="1:17" x14ac:dyDescent="0.25">
      <c r="A170" s="74" t="s">
        <v>122</v>
      </c>
      <c r="B170" s="74" t="s">
        <v>116</v>
      </c>
      <c r="C170" s="53">
        <v>717001</v>
      </c>
      <c r="D170" s="13" t="s">
        <v>25</v>
      </c>
      <c r="E170" s="50">
        <v>800</v>
      </c>
      <c r="F170" s="82"/>
      <c r="G170" s="82"/>
      <c r="H170" s="82"/>
      <c r="I170" s="82"/>
      <c r="J170" s="82"/>
      <c r="K170" s="82"/>
      <c r="L170" s="82"/>
      <c r="M170" s="50">
        <f t="shared" si="61"/>
        <v>800</v>
      </c>
    </row>
    <row r="171" spans="1:17" x14ac:dyDescent="0.25">
      <c r="A171" s="74" t="s">
        <v>122</v>
      </c>
      <c r="B171" s="60" t="s">
        <v>116</v>
      </c>
      <c r="C171" s="53">
        <v>717001</v>
      </c>
      <c r="D171" s="13" t="s">
        <v>12</v>
      </c>
      <c r="E171" s="50">
        <v>2400</v>
      </c>
      <c r="F171" s="82"/>
      <c r="G171" s="82"/>
      <c r="H171" s="82"/>
      <c r="I171" s="82">
        <v>-100</v>
      </c>
      <c r="J171" s="82"/>
      <c r="K171" s="82"/>
      <c r="L171" s="82"/>
      <c r="M171" s="50">
        <f t="shared" si="61"/>
        <v>2300</v>
      </c>
    </row>
    <row r="172" spans="1:17" x14ac:dyDescent="0.25">
      <c r="A172" s="74" t="s">
        <v>122</v>
      </c>
      <c r="B172" s="74" t="s">
        <v>116</v>
      </c>
      <c r="C172" s="53">
        <v>717001</v>
      </c>
      <c r="D172" s="13" t="s">
        <v>26</v>
      </c>
      <c r="E172" s="50">
        <v>544</v>
      </c>
      <c r="F172" s="82"/>
      <c r="G172" s="82"/>
      <c r="H172" s="82"/>
      <c r="I172" s="82">
        <v>-35</v>
      </c>
      <c r="J172" s="82"/>
      <c r="K172" s="82"/>
      <c r="L172" s="82"/>
      <c r="M172" s="50">
        <f t="shared" si="61"/>
        <v>509</v>
      </c>
    </row>
    <row r="173" spans="1:17" x14ac:dyDescent="0.25">
      <c r="A173" s="74" t="s">
        <v>122</v>
      </c>
      <c r="B173" s="60" t="s">
        <v>116</v>
      </c>
      <c r="C173" s="53">
        <v>717001</v>
      </c>
      <c r="D173" s="13" t="s">
        <v>71</v>
      </c>
      <c r="E173" s="50">
        <v>60000</v>
      </c>
      <c r="F173" s="82"/>
      <c r="G173" s="82"/>
      <c r="H173" s="82"/>
      <c r="I173" s="82"/>
      <c r="J173" s="82"/>
      <c r="K173" s="82"/>
      <c r="L173" s="82"/>
      <c r="M173" s="50">
        <f t="shared" si="61"/>
        <v>60000</v>
      </c>
    </row>
    <row r="174" spans="1:17" x14ac:dyDescent="0.25">
      <c r="A174" s="52"/>
      <c r="B174" s="32"/>
      <c r="C174" s="28"/>
      <c r="D174" s="13"/>
      <c r="E174" s="82"/>
      <c r="F174" s="50"/>
      <c r="G174" s="50"/>
      <c r="H174" s="50"/>
      <c r="I174" s="50"/>
      <c r="J174" s="50"/>
      <c r="K174" s="50"/>
      <c r="L174" s="50"/>
      <c r="M174" s="50"/>
    </row>
    <row r="175" spans="1:17" x14ac:dyDescent="0.25">
      <c r="A175" s="74" t="s">
        <v>122</v>
      </c>
      <c r="B175" s="60" t="s">
        <v>106</v>
      </c>
      <c r="C175" s="53">
        <v>717001</v>
      </c>
      <c r="D175" s="28" t="s">
        <v>70</v>
      </c>
      <c r="E175" s="82"/>
      <c r="F175" s="50"/>
      <c r="G175" s="50"/>
      <c r="H175" s="50"/>
      <c r="I175" s="50"/>
      <c r="J175" s="50"/>
      <c r="K175" s="50"/>
      <c r="L175" s="50"/>
      <c r="M175" s="50"/>
    </row>
    <row r="176" spans="1:17" x14ac:dyDescent="0.25">
      <c r="A176" s="44"/>
      <c r="B176" s="45"/>
      <c r="C176" s="28"/>
      <c r="D176" s="28"/>
      <c r="E176" s="82"/>
      <c r="F176" s="50"/>
      <c r="G176" s="50"/>
      <c r="H176" s="50"/>
      <c r="I176" s="50"/>
      <c r="J176" s="50"/>
      <c r="K176" s="50"/>
      <c r="L176" s="50"/>
      <c r="M176" s="50"/>
    </row>
    <row r="177" spans="1:14" x14ac:dyDescent="0.25">
      <c r="A177" s="74" t="s">
        <v>20</v>
      </c>
      <c r="B177" s="60" t="s">
        <v>116</v>
      </c>
      <c r="C177" s="79">
        <v>717003</v>
      </c>
      <c r="D177" s="13" t="s">
        <v>16</v>
      </c>
      <c r="E177" s="82"/>
      <c r="F177" s="50">
        <v>66000</v>
      </c>
      <c r="G177" s="50"/>
      <c r="H177" s="50"/>
      <c r="I177" s="50"/>
      <c r="J177" s="50"/>
      <c r="K177" s="50"/>
      <c r="L177" s="50"/>
      <c r="M177" s="50">
        <f t="shared" si="61"/>
        <v>66000</v>
      </c>
    </row>
    <row r="178" spans="1:14" x14ac:dyDescent="0.25">
      <c r="A178" s="74" t="s">
        <v>20</v>
      </c>
      <c r="B178" s="60" t="s">
        <v>106</v>
      </c>
      <c r="C178" s="79">
        <v>714004</v>
      </c>
      <c r="D178" s="14" t="s">
        <v>92</v>
      </c>
      <c r="E178" s="82"/>
      <c r="F178" s="50"/>
      <c r="G178" s="50"/>
      <c r="H178" s="50"/>
      <c r="I178" s="50"/>
      <c r="J178" s="50"/>
      <c r="K178" s="50"/>
      <c r="L178" s="50"/>
      <c r="M178" s="50">
        <f t="shared" si="61"/>
        <v>0</v>
      </c>
    </row>
    <row r="179" spans="1:14" x14ac:dyDescent="0.25">
      <c r="A179" s="74" t="s">
        <v>20</v>
      </c>
      <c r="B179" s="32" t="s">
        <v>118</v>
      </c>
      <c r="C179" s="28">
        <v>717001</v>
      </c>
      <c r="D179" s="13" t="s">
        <v>140</v>
      </c>
      <c r="E179" s="50">
        <v>30000</v>
      </c>
      <c r="F179" s="50"/>
      <c r="G179" s="50"/>
      <c r="H179" s="50"/>
      <c r="I179" s="50"/>
      <c r="J179" s="50"/>
      <c r="K179" s="50"/>
      <c r="L179" s="50"/>
      <c r="M179" s="50">
        <f t="shared" si="61"/>
        <v>30000</v>
      </c>
    </row>
    <row r="180" spans="1:14" x14ac:dyDescent="0.25">
      <c r="A180" s="74" t="s">
        <v>20</v>
      </c>
      <c r="B180" s="90" t="s">
        <v>118</v>
      </c>
      <c r="C180" s="28">
        <v>716</v>
      </c>
      <c r="D180" s="13" t="s">
        <v>136</v>
      </c>
      <c r="E180" s="50">
        <v>10000</v>
      </c>
      <c r="F180" s="50"/>
      <c r="G180" s="50"/>
      <c r="H180" s="50"/>
      <c r="I180" s="50"/>
      <c r="J180" s="50"/>
      <c r="K180" s="50"/>
      <c r="L180" s="50"/>
      <c r="M180" s="50">
        <f t="shared" si="61"/>
        <v>10000</v>
      </c>
    </row>
    <row r="181" spans="1:14" x14ac:dyDescent="0.25">
      <c r="A181" s="74" t="s">
        <v>20</v>
      </c>
      <c r="B181" s="63"/>
      <c r="C181" s="87">
        <v>719014</v>
      </c>
      <c r="D181" s="13" t="s">
        <v>132</v>
      </c>
      <c r="E181" s="82">
        <v>0</v>
      </c>
      <c r="F181" s="50"/>
      <c r="G181" s="50"/>
      <c r="H181" s="50"/>
      <c r="I181" s="50"/>
      <c r="J181" s="50"/>
      <c r="K181" s="50"/>
      <c r="L181" s="50"/>
      <c r="M181" s="50"/>
    </row>
    <row r="182" spans="1:14" x14ac:dyDescent="0.25">
      <c r="A182" s="33"/>
      <c r="B182" s="33" t="s">
        <v>72</v>
      </c>
      <c r="C182" s="34"/>
      <c r="D182" s="35" t="s">
        <v>46</v>
      </c>
      <c r="E182" s="36">
        <f t="shared" ref="E182:J182" si="62">SUM(E167:E181)</f>
        <v>171793</v>
      </c>
      <c r="F182" s="86">
        <f t="shared" si="62"/>
        <v>66000</v>
      </c>
      <c r="G182" s="86">
        <f t="shared" si="62"/>
        <v>0</v>
      </c>
      <c r="H182" s="86">
        <f t="shared" si="62"/>
        <v>2362</v>
      </c>
      <c r="I182" s="86">
        <f t="shared" si="62"/>
        <v>-4545</v>
      </c>
      <c r="J182" s="86">
        <f t="shared" si="62"/>
        <v>0</v>
      </c>
      <c r="K182" s="86">
        <f t="shared" ref="K182:M182" si="63">SUM(K167:K181)</f>
        <v>0</v>
      </c>
      <c r="L182" s="86">
        <f t="shared" si="63"/>
        <v>0</v>
      </c>
      <c r="M182" s="86">
        <f t="shared" si="63"/>
        <v>235610</v>
      </c>
    </row>
    <row r="183" spans="1:14" ht="15.75" thickBot="1" x14ac:dyDescent="0.3">
      <c r="A183" s="106" t="s">
        <v>73</v>
      </c>
      <c r="B183" s="107"/>
      <c r="C183" s="107"/>
      <c r="D183" s="108"/>
      <c r="E183" s="23">
        <f t="shared" ref="E183:J183" si="64">SUM(E182,E165)</f>
        <v>361973</v>
      </c>
      <c r="F183" s="23">
        <f t="shared" si="64"/>
        <v>93612.99</v>
      </c>
      <c r="G183" s="23">
        <f t="shared" si="64"/>
        <v>4100</v>
      </c>
      <c r="H183" s="23">
        <f t="shared" si="64"/>
        <v>12362</v>
      </c>
      <c r="I183" s="23">
        <f t="shared" si="64"/>
        <v>-845</v>
      </c>
      <c r="J183" s="23">
        <f t="shared" si="64"/>
        <v>19750</v>
      </c>
      <c r="K183" s="23">
        <f t="shared" ref="K183:M183" si="65">SUM(K182,K165)</f>
        <v>0</v>
      </c>
      <c r="L183" s="23">
        <f t="shared" si="65"/>
        <v>7899.2400000000043</v>
      </c>
      <c r="M183" s="23">
        <f t="shared" si="65"/>
        <v>498852.23</v>
      </c>
    </row>
    <row r="184" spans="1:14" ht="16.5" thickBot="1" x14ac:dyDescent="0.3">
      <c r="A184" s="46"/>
      <c r="B184" s="109" t="s">
        <v>14</v>
      </c>
      <c r="C184" s="110"/>
      <c r="D184" s="111"/>
      <c r="E184" s="31">
        <f>SUM(E183,E130)</f>
        <v>855228</v>
      </c>
      <c r="F184" s="31">
        <f>SUM(F183,F130)</f>
        <v>125821.45000000001</v>
      </c>
      <c r="G184" s="31">
        <f t="shared" ref="G184:H184" si="66">SUM(G183,G130)</f>
        <v>4250</v>
      </c>
      <c r="H184" s="31">
        <f t="shared" si="66"/>
        <v>21379</v>
      </c>
      <c r="I184" s="31">
        <f t="shared" ref="I184:J184" si="67">SUM(I183,I130)</f>
        <v>3700</v>
      </c>
      <c r="J184" s="31">
        <f t="shared" si="67"/>
        <v>25750</v>
      </c>
      <c r="K184" s="31">
        <f t="shared" ref="K184:M184" si="68">SUM(K183,K130)</f>
        <v>0</v>
      </c>
      <c r="L184" s="31">
        <f t="shared" si="68"/>
        <v>7899.2400000000061</v>
      </c>
      <c r="M184" s="31">
        <f t="shared" si="68"/>
        <v>1044027.69</v>
      </c>
    </row>
    <row r="185" spans="1:14" ht="15.75" x14ac:dyDescent="0.25">
      <c r="A185" s="47"/>
      <c r="B185" s="47"/>
      <c r="C185" s="47"/>
      <c r="D185" s="47"/>
      <c r="E185" s="5"/>
      <c r="F185" s="5"/>
      <c r="G185" s="5"/>
      <c r="H185" s="5"/>
      <c r="I185" s="5"/>
      <c r="J185" s="5"/>
      <c r="K185" s="5"/>
      <c r="L185" s="5"/>
      <c r="M185" s="5"/>
    </row>
    <row r="186" spans="1:14" ht="15.75" x14ac:dyDescent="0.25">
      <c r="A186" s="47"/>
      <c r="B186" s="47"/>
      <c r="C186" s="47"/>
      <c r="D186" s="47"/>
      <c r="E186" s="5"/>
      <c r="F186" s="5"/>
      <c r="G186" s="5"/>
      <c r="H186" s="5"/>
      <c r="I186" s="5"/>
      <c r="J186" s="5"/>
      <c r="K186" s="5"/>
      <c r="L186" s="5"/>
      <c r="M186" s="5"/>
    </row>
    <row r="187" spans="1:14" ht="15.75" x14ac:dyDescent="0.25">
      <c r="A187" s="47"/>
      <c r="B187" s="47" t="s">
        <v>18</v>
      </c>
      <c r="C187" s="47"/>
      <c r="D187" s="47"/>
      <c r="E187" s="5"/>
      <c r="F187" s="5"/>
      <c r="G187" s="5"/>
      <c r="H187" s="5"/>
      <c r="I187" s="5"/>
      <c r="J187" s="5"/>
      <c r="K187" s="5"/>
      <c r="L187" s="5"/>
      <c r="M187" s="5"/>
    </row>
    <row r="188" spans="1:14" ht="15.75" x14ac:dyDescent="0.25">
      <c r="A188" s="48"/>
      <c r="B188" s="48"/>
      <c r="C188" s="47" t="s">
        <v>142</v>
      </c>
      <c r="D188" s="47"/>
      <c r="E188" s="5"/>
      <c r="F188" s="5"/>
      <c r="G188" s="5"/>
      <c r="H188" s="5"/>
      <c r="I188" s="5"/>
      <c r="J188" s="5"/>
      <c r="K188" s="5"/>
      <c r="L188" s="5"/>
      <c r="M188" s="5"/>
    </row>
    <row r="189" spans="1:14" ht="15.75" x14ac:dyDescent="0.25">
      <c r="A189" s="82"/>
      <c r="B189" s="82"/>
      <c r="C189" s="47" t="s">
        <v>143</v>
      </c>
      <c r="D189" s="47"/>
      <c r="E189" s="5"/>
      <c r="F189" s="5"/>
      <c r="G189" s="5"/>
      <c r="H189" s="5"/>
      <c r="I189" s="5"/>
      <c r="J189" s="5"/>
      <c r="K189" s="5"/>
      <c r="L189" s="5"/>
      <c r="M189" s="5"/>
    </row>
    <row r="190" spans="1:14" ht="15.75" x14ac:dyDescent="0.25">
      <c r="A190" s="51"/>
      <c r="B190" s="51"/>
      <c r="C190" s="47" t="s">
        <v>144</v>
      </c>
      <c r="D190" s="47"/>
      <c r="E190" s="5"/>
      <c r="F190" s="5"/>
      <c r="G190" s="5"/>
      <c r="H190" s="5"/>
      <c r="I190" s="5"/>
      <c r="J190" s="5"/>
      <c r="K190" s="5"/>
      <c r="L190" s="5"/>
      <c r="M190" s="5"/>
      <c r="N190" s="4"/>
    </row>
    <row r="191" spans="1:14" s="4" customFormat="1" ht="5.25" customHeight="1" x14ac:dyDescent="0.25">
      <c r="A191" s="47"/>
      <c r="B191" s="47"/>
      <c r="C191" s="47"/>
      <c r="D191" s="47"/>
      <c r="E191" s="5"/>
      <c r="F191" s="5"/>
      <c r="G191" s="5"/>
      <c r="H191" s="5"/>
      <c r="I191" s="5"/>
      <c r="J191" s="5"/>
      <c r="K191" s="5"/>
      <c r="L191" s="5"/>
      <c r="M191" s="5"/>
    </row>
    <row r="192" spans="1:14" s="4" customFormat="1" ht="15.75" customHeight="1" x14ac:dyDescent="0.25">
      <c r="E192" s="5"/>
      <c r="F192" s="5"/>
      <c r="G192" s="5"/>
      <c r="H192" s="5"/>
      <c r="I192" s="5"/>
      <c r="J192" s="5"/>
      <c r="K192" s="5"/>
      <c r="L192" s="5"/>
      <c r="M192" s="5"/>
      <c r="N192" s="2"/>
    </row>
  </sheetData>
  <mergeCells count="14">
    <mergeCell ref="B1:M1"/>
    <mergeCell ref="B2:M2"/>
    <mergeCell ref="B45:D45"/>
    <mergeCell ref="A44:D44"/>
    <mergeCell ref="E5:M5"/>
    <mergeCell ref="A7:D7"/>
    <mergeCell ref="A22:D22"/>
    <mergeCell ref="A23:D23"/>
    <mergeCell ref="A183:D183"/>
    <mergeCell ref="B184:D184"/>
    <mergeCell ref="A131:D131"/>
    <mergeCell ref="E48:M48"/>
    <mergeCell ref="A50:D50"/>
    <mergeCell ref="A130:D130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2023-01-17T06:55:37Z</cp:lastPrinted>
  <dcterms:created xsi:type="dcterms:W3CDTF">2015-11-12T08:45:14Z</dcterms:created>
  <dcterms:modified xsi:type="dcterms:W3CDTF">2023-01-18T14:25:50Z</dcterms:modified>
</cp:coreProperties>
</file>