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 veduci\Desktop\Čerpanie rozpočtu Kľúč\2022\"/>
    </mc:Choice>
  </mc:AlternateContent>
  <xr:revisionPtr revIDLastSave="0" documentId="13_ncr:1_{8DD71B1D-00E6-4419-BB56-34D1A94FA808}" xr6:coauthVersionLast="47" xr6:coauthVersionMax="47" xr10:uidLastSave="{00000000-0000-0000-0000-000000000000}"/>
  <bookViews>
    <workbookView xWindow="570" yWindow="330" windowWidth="13500" windowHeight="11700" xr2:uid="{00000000-000D-0000-FFFF-FFFF00000000}"/>
  </bookViews>
  <sheets>
    <sheet name="Hárok1" sheetId="1" r:id="rId1"/>
    <sheet name="Hárok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6" i="1" l="1"/>
  <c r="H126" i="1"/>
  <c r="I180" i="1"/>
  <c r="J176" i="1" l="1"/>
  <c r="J177" i="1"/>
  <c r="J178" i="1"/>
  <c r="J175" i="1"/>
  <c r="J167" i="1"/>
  <c r="J168" i="1"/>
  <c r="J169" i="1"/>
  <c r="J170" i="1"/>
  <c r="J171" i="1"/>
  <c r="I162" i="1"/>
  <c r="J161" i="1"/>
  <c r="J160" i="1"/>
  <c r="I158" i="1"/>
  <c r="J156" i="1"/>
  <c r="J157" i="1"/>
  <c r="J155" i="1"/>
  <c r="I153" i="1"/>
  <c r="J152" i="1"/>
  <c r="J151" i="1"/>
  <c r="J150" i="1"/>
  <c r="J146" i="1"/>
  <c r="J147" i="1"/>
  <c r="J148" i="1"/>
  <c r="J149" i="1"/>
  <c r="J145" i="1"/>
  <c r="J133" i="1"/>
  <c r="J134" i="1"/>
  <c r="J135" i="1"/>
  <c r="J136" i="1"/>
  <c r="J137" i="1"/>
  <c r="J138" i="1"/>
  <c r="J139" i="1"/>
  <c r="J140" i="1"/>
  <c r="J141" i="1"/>
  <c r="J142" i="1"/>
  <c r="J143" i="1"/>
  <c r="J132" i="1"/>
  <c r="J128" i="1"/>
  <c r="J127" i="1"/>
  <c r="J124" i="1"/>
  <c r="J125" i="1"/>
  <c r="J123" i="1"/>
  <c r="J82" i="1"/>
  <c r="J80" i="1"/>
  <c r="J112" i="1"/>
  <c r="J113" i="1"/>
  <c r="J114" i="1"/>
  <c r="J115" i="1"/>
  <c r="J116" i="1"/>
  <c r="J117" i="1"/>
  <c r="J118" i="1"/>
  <c r="J119" i="1"/>
  <c r="J120" i="1"/>
  <c r="J111" i="1"/>
  <c r="I109" i="1"/>
  <c r="I129" i="1" s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92" i="1"/>
  <c r="J88" i="1"/>
  <c r="J87" i="1"/>
  <c r="J74" i="1"/>
  <c r="J75" i="1"/>
  <c r="J76" i="1"/>
  <c r="J77" i="1"/>
  <c r="J84" i="1"/>
  <c r="J83" i="1"/>
  <c r="J81" i="1"/>
  <c r="I89" i="1"/>
  <c r="I85" i="1"/>
  <c r="I78" i="1"/>
  <c r="J73" i="1"/>
  <c r="I71" i="1"/>
  <c r="I90" i="1" s="1"/>
  <c r="J68" i="1"/>
  <c r="J69" i="1"/>
  <c r="J70" i="1"/>
  <c r="J67" i="1"/>
  <c r="I65" i="1"/>
  <c r="J63" i="1"/>
  <c r="J64" i="1"/>
  <c r="J62" i="1"/>
  <c r="J51" i="1"/>
  <c r="J52" i="1"/>
  <c r="J53" i="1"/>
  <c r="J54" i="1"/>
  <c r="J55" i="1"/>
  <c r="J56" i="1"/>
  <c r="J57" i="1"/>
  <c r="J58" i="1"/>
  <c r="J59" i="1"/>
  <c r="J60" i="1"/>
  <c r="J50" i="1"/>
  <c r="J34" i="1"/>
  <c r="J35" i="1"/>
  <c r="J36" i="1"/>
  <c r="J37" i="1"/>
  <c r="J38" i="1"/>
  <c r="J39" i="1"/>
  <c r="J40" i="1"/>
  <c r="J41" i="1"/>
  <c r="J33" i="1"/>
  <c r="J32" i="1"/>
  <c r="J29" i="1"/>
  <c r="J26" i="1"/>
  <c r="J27" i="1"/>
  <c r="J28" i="1"/>
  <c r="J25" i="1"/>
  <c r="I21" i="1"/>
  <c r="I22" i="1"/>
  <c r="J20" i="1"/>
  <c r="J19" i="1"/>
  <c r="I17" i="1"/>
  <c r="J13" i="1"/>
  <c r="J14" i="1"/>
  <c r="J15" i="1"/>
  <c r="J16" i="1"/>
  <c r="J10" i="1"/>
  <c r="J11" i="1"/>
  <c r="J12" i="1"/>
  <c r="J9" i="1"/>
  <c r="I30" i="1"/>
  <c r="I42" i="1"/>
  <c r="H30" i="1"/>
  <c r="H180" i="1"/>
  <c r="H162" i="1"/>
  <c r="H158" i="1"/>
  <c r="H153" i="1"/>
  <c r="H109" i="1"/>
  <c r="H89" i="1"/>
  <c r="H85" i="1"/>
  <c r="H78" i="1"/>
  <c r="H71" i="1"/>
  <c r="H65" i="1"/>
  <c r="I44" i="1" l="1"/>
  <c r="I43" i="1"/>
  <c r="J126" i="1"/>
  <c r="I163" i="1"/>
  <c r="I181" i="1" s="1"/>
  <c r="I182" i="1"/>
  <c r="H163" i="1"/>
  <c r="H181" i="1" s="1"/>
  <c r="H90" i="1"/>
  <c r="H129" i="1" s="1"/>
  <c r="H42" i="1"/>
  <c r="H43" i="1"/>
  <c r="H21" i="1"/>
  <c r="J21" i="1"/>
  <c r="H17" i="1"/>
  <c r="H22" i="1" s="1"/>
  <c r="F65" i="1"/>
  <c r="G65" i="1"/>
  <c r="H182" i="1" l="1"/>
  <c r="H44" i="1"/>
  <c r="J17" i="1"/>
  <c r="J22" i="1" s="1"/>
  <c r="G180" i="1"/>
  <c r="G162" i="1"/>
  <c r="G158" i="1"/>
  <c r="G153" i="1"/>
  <c r="G126" i="1"/>
  <c r="G30" i="1"/>
  <c r="F71" i="1"/>
  <c r="G71" i="1"/>
  <c r="F78" i="1"/>
  <c r="G78" i="1"/>
  <c r="F85" i="1"/>
  <c r="G85" i="1"/>
  <c r="F89" i="1"/>
  <c r="F90" i="1" s="1"/>
  <c r="G89" i="1"/>
  <c r="G109" i="1"/>
  <c r="G17" i="1"/>
  <c r="G21" i="1"/>
  <c r="G42" i="1"/>
  <c r="G22" i="1" l="1"/>
  <c r="G90" i="1"/>
  <c r="G129" i="1" s="1"/>
  <c r="G163" i="1"/>
  <c r="G181" i="1" s="1"/>
  <c r="G43" i="1"/>
  <c r="F180" i="1"/>
  <c r="F162" i="1"/>
  <c r="F158" i="1"/>
  <c r="F153" i="1"/>
  <c r="F109" i="1"/>
  <c r="F42" i="1"/>
  <c r="G44" i="1" l="1"/>
  <c r="F163" i="1"/>
  <c r="F181" i="1" s="1"/>
  <c r="G182" i="1"/>
  <c r="F126" i="1" l="1"/>
  <c r="F129" i="1" s="1"/>
  <c r="F182" i="1" s="1"/>
  <c r="F21" i="1"/>
  <c r="F17" i="1"/>
  <c r="F22" i="1" s="1"/>
  <c r="F30" i="1"/>
  <c r="F43" i="1" s="1"/>
  <c r="E30" i="1"/>
  <c r="E165" i="1"/>
  <c r="J165" i="1" s="1"/>
  <c r="E166" i="1" l="1"/>
  <c r="J166" i="1" s="1"/>
  <c r="F44" i="1"/>
  <c r="J71" i="1"/>
  <c r="J42" i="1"/>
  <c r="E180" i="1" l="1"/>
  <c r="J30" i="1" l="1"/>
  <c r="J153" i="1" l="1"/>
  <c r="E85" i="1" l="1"/>
  <c r="E21" i="1"/>
  <c r="E78" i="1"/>
  <c r="E42" i="1" l="1"/>
  <c r="E109" i="1" l="1"/>
  <c r="E126" i="1" l="1"/>
  <c r="J180" i="1" l="1"/>
  <c r="E153" i="1" l="1"/>
  <c r="J109" i="1" l="1"/>
  <c r="E89" i="1" l="1"/>
  <c r="E71" i="1"/>
  <c r="E162" i="1"/>
  <c r="J162" i="1" l="1"/>
  <c r="J158" i="1"/>
  <c r="J89" i="1"/>
  <c r="J85" i="1"/>
  <c r="J78" i="1"/>
  <c r="E65" i="1"/>
  <c r="E90" i="1" s="1"/>
  <c r="E129" i="1" s="1"/>
  <c r="J65" i="1"/>
  <c r="E43" i="1"/>
  <c r="J90" i="1" l="1"/>
  <c r="J129" i="1" s="1"/>
  <c r="J163" i="1"/>
  <c r="E17" i="1" l="1"/>
  <c r="E22" i="1" s="1"/>
  <c r="E44" i="1" s="1"/>
  <c r="J181" i="1"/>
  <c r="J182" i="1" s="1"/>
  <c r="J43" i="1"/>
  <c r="E158" i="1" l="1"/>
  <c r="J44" i="1" l="1"/>
  <c r="E163" i="1" l="1"/>
  <c r="E181" i="1" s="1"/>
  <c r="E1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 veduci</author>
    <author>PrO Lendak</author>
    <author>DSL</author>
  </authors>
  <commentList>
    <comment ref="F13" authorId="0" shapeId="0" xr:uid="{B7CF61FF-C30C-4AF1-8160-E0AEC5DC45C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platba DPH za mesiac 12/2021</t>
        </r>
      </text>
    </comment>
    <comment ref="F16" authorId="0" shapeId="0" xr:uid="{B27D97E7-D147-4032-9717-B04C51D11E7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Vratka nevyčerpaných transferov obce
2855,16€ - bežná činnosť - hlavná činnosť;
15 124,21€ - hlavná činnosť - zber odpadov
107,26 € - hlavná činnosť - likvidácia divokých skládkov
5 755,38€ - hlavná činnosť - odvodnenie miestnych komunikácii a zemné práce;
1 736,83€ - výstavba verejného osvetlenia</t>
        </r>
      </text>
    </comment>
    <comment ref="F32" authorId="0" shapeId="0" xr:uid="{1C4DD5BD-73FE-49A6-A113-A57A08B9C40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prevod peňažných prostriedkov z podnikateľskej činnosti</t>
        </r>
      </text>
    </comment>
    <comment ref="H34" authorId="0" shapeId="0" xr:uid="{F879AC0D-64D1-4641-B6D0-99CCD598AD9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uloženie dlažby okolo ZUŠ</t>
        </r>
      </text>
    </comment>
    <comment ref="E56" authorId="0" shapeId="0" xr:uid="{6AACA35B-6CAF-4F23-B303-9B473BBE21E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1600 - benzín
900 - oprava, servis, špeciálne kvapaliny, STK, poistenie</t>
        </r>
      </text>
    </comment>
    <comment ref="E59" authorId="0" shapeId="0" xr:uid="{24FCBC9E-EE1A-4B5F-ACB2-55D2CE4F1D2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 </t>
        </r>
      </text>
    </comment>
    <comment ref="E60" authorId="0" shapeId="0" xr:uid="{2D23B41D-1065-4186-8D88-7091C2CC1CB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IVES, poštovné, poplatky banke, telefón, poplatok RTVS; iné, školenia</t>
        </r>
      </text>
    </comment>
    <comment ref="E69" authorId="0" shapeId="0" xr:uid="{8D5E9816-8DC0-4456-B99D-C6B523EE6A6B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protipovodňové šachty - 3 ks</t>
        </r>
      </text>
    </comment>
    <comment ref="E73" authorId="0" shapeId="0" xr:uid="{06AFB2A5-A5AB-433F-A1F8-480BBF9840F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7 500€ -kamenivo a chem. posyp; 
9 000€ - 3 lapače oprava- Poľná, Potočná, Na Kosorku
2 000€ - spevnenie krajníc po asfaltovaní v dĺžke cca 750 m
5 000€ - oprava výtlkov po zime
8 500€ - nafta;</t>
        </r>
      </text>
    </comment>
    <comment ref="I73" authorId="0" shapeId="0" xr:uid="{20AE0D82-CE0D-42F6-836B-7363CD52F888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navýšenie z dôvodu vyšších cien nafty spolu s vyššou potrebou na údržbu (viac najazdených km)</t>
        </r>
      </text>
    </comment>
    <comment ref="E74" authorId="1" shapeId="0" xr:uid="{C6DA7A72-9F31-4D31-8A61-099673ED115E}">
      <text>
        <r>
          <rPr>
            <b/>
            <sz val="9"/>
            <color indexed="81"/>
            <rFont val="Segoe UI"/>
            <family val="2"/>
            <charset val="238"/>
          </rPr>
          <t>PrO Lendak:</t>
        </r>
        <r>
          <rPr>
            <sz val="9"/>
            <color indexed="81"/>
            <rFont val="Segoe UI"/>
            <family val="2"/>
            <charset val="238"/>
          </rPr>
          <t xml:space="preserve">
10 000€ - rekonštrukcia chodníka - Kostolná-Zadná (nová dlažba+obrubníky+zosvahovanie pomocou L-prefabrikátov (bezbariérový prístup))
1 500 € - pokládka starej dlažby na ul. Jána Pavla II. ;
3 000 € - doplnenie zábradlia na vyvýšenom chodníku na Hlavnej ul.+oprava chodníka (v zákrute sa posúva oporný prefabrikát)</t>
        </r>
      </text>
    </comment>
    <comment ref="I74" authorId="0" shapeId="0" xr:uid="{F0B108EB-71C6-414E-AE21-254E40127B15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úspora na základe výsledkou verejného obstarávania</t>
        </r>
      </text>
    </comment>
    <comment ref="E81" authorId="0" shapeId="0" xr:uid="{C89F626C-D03D-49AB-A097-479C23D13A6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materiál 3000€ (30 svietidiel na komplet);
2100€ nájom plošiny (25€ na hod. *7 hod.*12x raz za mesiac s technikom)</t>
        </r>
      </text>
    </comment>
    <comment ref="E84" authorId="0" shapeId="0" xr:uid="{D2A6012B-95FF-4629-8AD8-5E5802B4516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detského ihriska vo Dvore; jarné orezávanie konárov; vianočná výzdoba</t>
        </r>
      </text>
    </comment>
    <comment ref="E88" authorId="0" shapeId="0" xr:uid="{C56FD85C-A244-4D0A-8ABA-1670FFA84AA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JCB - 4x servis = 4 000€;
GAZ - opravy = 4 000€
MAN - servis = 700€;
Poistenie na vozidlá = 1300€;
Ostatné opravy a servis, STK, EK, atď = 2 400€</t>
        </r>
      </text>
    </comment>
    <comment ref="E92" authorId="0" shapeId="0" xr:uid="{FF68977E-4178-467E-9DC7-6880F673907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3,5 zamestnanca</t>
        </r>
      </text>
    </comment>
    <comment ref="E98" authorId="0" shapeId="0" xr:uid="{02CB7686-1EB6-4178-86DB-A162E219445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"Veľký servis" = 2000€;
Poistenie=700€;
Servis, súčiastky PRESCO = 1 300€</t>
        </r>
      </text>
    </comment>
    <comment ref="I101" authorId="0" shapeId="0" xr:uid="{7B5D18BA-1DDD-4FF1-95EE-6DEB196FA8C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prenájom traktora - 2 týždne</t>
        </r>
      </text>
    </comment>
    <comment ref="E119" authorId="0" shapeId="0" xr:uid="{CA2F74DC-E930-457E-99D8-BFCFC6079DB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15 000 € - MK odvodnenie - plastové rúry s priemerom 600 mm SN8 a žb rúry DN 800 mm, cez cestu so železobet. rúrami; v celkovej dĺžke 95(Plastové 600) a 105 metrov(žb 800) (cez gaberka-birošíka) (Plastové 7600€, žb. rúry 5600€, kamenivo 800€, nafta 1000€;
2 000 € - dokončenie odvodnenia na moste na Potočnej;
7 500 € - MK odvodnenie pred parkom a popod Kino Goral (BGU žľab, obrubníky, priekopové žľaby);
1 000 € - oprava "školského kanála" na Mlynskej ulici
               </t>
        </r>
      </text>
    </comment>
    <comment ref="I119" authorId="0" shapeId="0" xr:uid="{F4D6698A-1829-412E-8A5D-1CC708C0C1CB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navýšenie z dôvodu vyšších cien materiálu</t>
        </r>
      </text>
    </comment>
    <comment ref="E120" authorId="2" shapeId="0" xr:uid="{4CADACDC-5476-4390-A495-FC22B600FE24}">
      <text>
        <r>
          <rPr>
            <b/>
            <sz val="9"/>
            <color indexed="81"/>
            <rFont val="Segoe UI"/>
            <family val="2"/>
            <charset val="238"/>
          </rPr>
          <t>DSL:</t>
        </r>
        <r>
          <rPr>
            <sz val="9"/>
            <color indexed="81"/>
            <rFont val="Segoe UI"/>
            <family val="2"/>
            <charset val="238"/>
          </rPr>
          <t xml:space="preserve">
Zemné práce - Lokalita Predná Hora po uložení splaškovej kanalizácie = 27 000€
Zemné práce - bagrovanie cesty od Sintry po richtársku cestu+nová cesta pod Kicorou od šatní=  12 000€;
Zemné práce - vysypať cestu k ČOV po uložení VN = 3500€
Ďalšie ZP 4000€ - iné;                        </t>
        </r>
      </text>
    </comment>
    <comment ref="I120" authorId="0" shapeId="0" xr:uid="{350762A0-DE00-4FB6-9BBF-09AA985F137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navýšenie z dôvodu vyšších cien kameniva</t>
        </r>
      </text>
    </comment>
    <comment ref="F123" authorId="0" shapeId="0" xr:uid="{5A0F1965-F9B6-4D77-A99D-1BF5380560A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platba DPH za mesiac 12/2021</t>
        </r>
      </text>
    </comment>
    <comment ref="E132" authorId="0" shapeId="0" xr:uid="{7E4142AE-B52C-435F-9253-A8560C69E44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 zamestnanci</t>
        </r>
      </text>
    </comment>
    <comment ref="E139" authorId="0" shapeId="0" xr:uid="{9A40A9B4-4B5D-471E-A87F-14268A18C29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</t>
        </r>
      </text>
    </comment>
    <comment ref="E140" authorId="0" shapeId="0" xr:uid="{7D13A66E-61B4-4ED4-9D46-C0CACDCAB0C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500 - benzín
700 - oprava, servis, špeciálne kvapaliny, STK, poistenie</t>
        </r>
      </text>
    </comment>
    <comment ref="E143" authorId="0" shapeId="0" xr:uid="{0AC4859F-C062-480F-B28A-06336421E01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nájom kopírky, poštovné, telefón, poplatok RTVS, rekreačné poukazy, </t>
        </r>
      </text>
    </comment>
    <comment ref="E146" authorId="0" shapeId="0" xr:uid="{80715BA0-6443-4C8B-8B88-44EE5264C0A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170 vodomerov</t>
        </r>
      </text>
    </comment>
    <comment ref="E148" authorId="0" shapeId="0" xr:uid="{8E9199A1-6A71-49E3-85DE-0A8B152650E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2000 el. energia
500 rozbor vody
5000 poplatok štátu
500 iné</t>
        </r>
      </text>
    </comment>
    <comment ref="E156" authorId="0" shapeId="0" xr:uid="{0E8A185B-5580-4FDB-AC82-936943440A8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6500 el. energia
500 nafta + drobný mat.
</t>
        </r>
      </text>
    </comment>
    <comment ref="E157" authorId="0" shapeId="0" xr:uid="{7BD14B20-4BF4-4D55-9C1A-1B3CFAA1F90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24 000 el. energia
1 200€ nafta + ost. Služby a drobný materiál
3 200€ - zmluva o prevádzkovaní ČOV s W-kontrol.
3000€ - vývoz kalu z čističky</t>
        </r>
      </text>
    </comment>
    <comment ref="E171" authorId="2" shapeId="0" xr:uid="{6F1E4FA0-DCBA-4BA1-97A5-FED4D07F1206}">
      <text>
        <r>
          <rPr>
            <b/>
            <sz val="9"/>
            <color indexed="81"/>
            <rFont val="Segoe UI"/>
            <family val="2"/>
            <charset val="238"/>
          </rPr>
          <t xml:space="preserve">DSL: </t>
        </r>
        <r>
          <rPr>
            <sz val="9"/>
            <color indexed="81"/>
            <rFont val="Segoe UI"/>
            <family val="2"/>
            <charset val="238"/>
          </rPr>
          <t xml:space="preserve">
Cena 1m = cca 130€
Ul. Jána Krstiteľa- 500 m - hlavné kanalizačné potrubie + 300 m prípojok= 60 000€
             </t>
        </r>
      </text>
    </comment>
  </commentList>
</comments>
</file>

<file path=xl/sharedStrings.xml><?xml version="1.0" encoding="utf-8"?>
<sst xmlns="http://schemas.openxmlformats.org/spreadsheetml/2006/main" count="439" uniqueCount="162">
  <si>
    <t>(sumy sú uvádzané v €)</t>
  </si>
  <si>
    <t>PRÍJMOVÁ ČASŤ</t>
  </si>
  <si>
    <t>Text</t>
  </si>
  <si>
    <t xml:space="preserve"> </t>
  </si>
  <si>
    <t>BEŽNÉ PRÍJMY SPOLU</t>
  </si>
  <si>
    <t>VÝDAVKOVÁ ČASŤ</t>
  </si>
  <si>
    <t>Služby občanom</t>
  </si>
  <si>
    <t>Bezpečnosť, právo a poriadok</t>
  </si>
  <si>
    <t>Odpadové hospodárstvo</t>
  </si>
  <si>
    <t>Pozemné komunikácie</t>
  </si>
  <si>
    <t>Všeobecný materiál</t>
  </si>
  <si>
    <t>Prostredie pre život</t>
  </si>
  <si>
    <t>Stravovanie</t>
  </si>
  <si>
    <t>Podporná činnosť</t>
  </si>
  <si>
    <t>VÝDAVKY SPOLU</t>
  </si>
  <si>
    <t>Návrhy rozpočtov</t>
  </si>
  <si>
    <t>Rekonštukcia ČOV</t>
  </si>
  <si>
    <t>MK - odvodnenie, lapače (príspevok)</t>
  </si>
  <si>
    <t>LEGENDA:</t>
  </si>
  <si>
    <t>Zdroj</t>
  </si>
  <si>
    <t>41</t>
  </si>
  <si>
    <t>Položka, podpoložka</t>
  </si>
  <si>
    <t xml:space="preserve">Mzdové náklady </t>
  </si>
  <si>
    <t>Služby občanom - cintorín</t>
  </si>
  <si>
    <t>Odvody</t>
  </si>
  <si>
    <t>Pracovné odevy, obuv a prac. pomôcky</t>
  </si>
  <si>
    <t>Prídel do sociálneho fondu</t>
  </si>
  <si>
    <t>Knihy - odborná literatúra</t>
  </si>
  <si>
    <t>ostatné služby</t>
  </si>
  <si>
    <t>Cintorín údržba - šparovanie, kosenie, zber</t>
  </si>
  <si>
    <t>Požiarna ochrana - prehliadky</t>
  </si>
  <si>
    <t>Požiarna ochrana - protipožiarne prístrešky</t>
  </si>
  <si>
    <t>Protipožiarne povodňové šachty</t>
  </si>
  <si>
    <t>Protipožiarne označenie</t>
  </si>
  <si>
    <t>Cintorín - osvetlenie</t>
  </si>
  <si>
    <t>MK údržba</t>
  </si>
  <si>
    <t>Dopravné značenie</t>
  </si>
  <si>
    <t>Označenie ulíc</t>
  </si>
  <si>
    <t>Predlženie priepustov</t>
  </si>
  <si>
    <t>Verejné osvetlenie výstavba</t>
  </si>
  <si>
    <t>Verejné osvetlenie údržba</t>
  </si>
  <si>
    <t>Verejný rozhlas výstavba</t>
  </si>
  <si>
    <t>Verejný rozhlas údržba</t>
  </si>
  <si>
    <t>Verejné priestranstvo/verejná výzdoba</t>
  </si>
  <si>
    <t>Sklad; Garáže; ZDR; Budova OcÚ; Pošta; Ovocie a zeleniena</t>
  </si>
  <si>
    <t>Spolu</t>
  </si>
  <si>
    <t>Akcie obce</t>
  </si>
  <si>
    <t>Spevnené krajnice</t>
  </si>
  <si>
    <t>Spolu akcie obce</t>
  </si>
  <si>
    <t>Hlavná činnosť</t>
  </si>
  <si>
    <t>Zber plastov</t>
  </si>
  <si>
    <t>Zber skla</t>
  </si>
  <si>
    <t>Zber papiera</t>
  </si>
  <si>
    <t>Zber nebezpečného odpadu</t>
  </si>
  <si>
    <t>Zber a odvoz TKO /MOK/</t>
  </si>
  <si>
    <t>Spolu hlavná činnosť</t>
  </si>
  <si>
    <t>Zberný dvor/Divoké skládky</t>
  </si>
  <si>
    <t>Údržba MK - Zemné práce+navážka štrku</t>
  </si>
  <si>
    <t>Podnikateľská činnosť</t>
  </si>
  <si>
    <t>Pohrebné služby</t>
  </si>
  <si>
    <t>Vodovod údržba</t>
  </si>
  <si>
    <t>Vodovod výstavba - rodinné prípojky</t>
  </si>
  <si>
    <t xml:space="preserve">Vodojem údržba </t>
  </si>
  <si>
    <t>Vodojem rauš, pramene</t>
  </si>
  <si>
    <t>Zásobné a prívodné potrubie</t>
  </si>
  <si>
    <t xml:space="preserve">Predľženie vodov.siete </t>
  </si>
  <si>
    <t>Splaškový kanál</t>
  </si>
  <si>
    <t>Prečerpávačky</t>
  </si>
  <si>
    <t>ČOV prevádzka, kontrola kanála</t>
  </si>
  <si>
    <t>Obyvateľstvo</t>
  </si>
  <si>
    <t>Výstavba novej budovy PrO</t>
  </si>
  <si>
    <t>Výstavba - rozšírenie kanalizácie (a ČOV)</t>
  </si>
  <si>
    <t xml:space="preserve">Spolu </t>
  </si>
  <si>
    <t>Spolu podnikateľská činnosť</t>
  </si>
  <si>
    <t xml:space="preserve">Služby občanom </t>
  </si>
  <si>
    <t>Spolu 04;06;12</t>
  </si>
  <si>
    <t>Príspevok od obce</t>
  </si>
  <si>
    <t>Vlastné príjmy</t>
  </si>
  <si>
    <t>TKO separovaný zber</t>
  </si>
  <si>
    <t>Iné príjmy</t>
  </si>
  <si>
    <t>Iná podnikateľská činnosť</t>
  </si>
  <si>
    <t xml:space="preserve">Iné - práce OcÚ </t>
  </si>
  <si>
    <t>Odber vody</t>
  </si>
  <si>
    <t>Vodovodné prípojky</t>
  </si>
  <si>
    <t>Poškodené vodomery</t>
  </si>
  <si>
    <t>Vodomer vlastný zdroj</t>
  </si>
  <si>
    <t>Stočné</t>
  </si>
  <si>
    <t>Náhrady,refundácie</t>
  </si>
  <si>
    <t>Bežný tr.-,sp.kraj.,divoké skládky</t>
  </si>
  <si>
    <t>Volvo - opravy, údržba, špec. kvapaliny, poistenie</t>
  </si>
  <si>
    <t>Dopravné - Dacia</t>
  </si>
  <si>
    <t>Renault</t>
  </si>
  <si>
    <t>Nové vozidlo nákladné</t>
  </si>
  <si>
    <t>Bežný tr.-MK odvodnenie/ Zemné práce</t>
  </si>
  <si>
    <t>Práce pre iné PO</t>
  </si>
  <si>
    <t>Dane (DPH)</t>
  </si>
  <si>
    <t>Rozpočet po úpravách</t>
  </si>
  <si>
    <t>prostriedky z predchádzajúcich rokov</t>
  </si>
  <si>
    <t>Náhrady príjmu</t>
  </si>
  <si>
    <t>Energie - plyn + el. energia</t>
  </si>
  <si>
    <t>Náhrady príjmu/ odchodné</t>
  </si>
  <si>
    <t xml:space="preserve">Rekonštrukcia chodníkov </t>
  </si>
  <si>
    <t>223;229</t>
  </si>
  <si>
    <t>131;223001</t>
  </si>
  <si>
    <t>41;46</t>
  </si>
  <si>
    <t>FNC</t>
  </si>
  <si>
    <t>41;71</t>
  </si>
  <si>
    <t>0451</t>
  </si>
  <si>
    <t>610;637027</t>
  </si>
  <si>
    <t>0510</t>
  </si>
  <si>
    <t>0320</t>
  </si>
  <si>
    <t>0640</t>
  </si>
  <si>
    <t>0830</t>
  </si>
  <si>
    <t>0620</t>
  </si>
  <si>
    <t>71</t>
  </si>
  <si>
    <t>Rekonštrukcia strechy obecného úradu</t>
  </si>
  <si>
    <t>Výstavba nadstavby pošty</t>
  </si>
  <si>
    <t>0520</t>
  </si>
  <si>
    <t>0840</t>
  </si>
  <si>
    <t>0630</t>
  </si>
  <si>
    <t>717001</t>
  </si>
  <si>
    <t>717002</t>
  </si>
  <si>
    <t>Rekonštrukcia vodovodnej siete</t>
  </si>
  <si>
    <t>46;41</t>
  </si>
  <si>
    <t>Zber kovov - plechovky + VKM</t>
  </si>
  <si>
    <t xml:space="preserve">Bežný transfér Obce na HČ  </t>
  </si>
  <si>
    <t>Bežný transfér Obce na TKO</t>
  </si>
  <si>
    <t>Práce pre PO</t>
  </si>
  <si>
    <t>Zateplenie budovy PrO</t>
  </si>
  <si>
    <t>Opravy a servis aút, poistenie (JCB, UN, MAN, Gazelle, Vega);</t>
  </si>
  <si>
    <t>Zber  VOK/ zberný dvor</t>
  </si>
  <si>
    <t>Kapitálový transfer - vybudovanie aut. zastávky</t>
  </si>
  <si>
    <t>Výstavba aut. zastávok</t>
  </si>
  <si>
    <t xml:space="preserve">vratka z nevyčerpaných kap. transferov </t>
  </si>
  <si>
    <t xml:space="preserve">vratky z nev. bežných transferov </t>
  </si>
  <si>
    <t>Kapitálový transfer - verejné osvetlenie</t>
  </si>
  <si>
    <t>Cintorín oprava</t>
  </si>
  <si>
    <t>Vodovod - kapitálový transfer - projektová dok.</t>
  </si>
  <si>
    <t>Kap. transfer - projektová dokumentácia - vodovod</t>
  </si>
  <si>
    <t xml:space="preserve">vratky z nev. kapitálových transferov </t>
  </si>
  <si>
    <t>Kapitálový transfer - výstavba vodovodnej siete</t>
  </si>
  <si>
    <t>Vodovod - kapitálový transfer - výstavba</t>
  </si>
  <si>
    <t>Iné poskytované služby</t>
  </si>
  <si>
    <t>bežné príjmy a výdavky</t>
  </si>
  <si>
    <t>kapitálové príjmy a výdavky</t>
  </si>
  <si>
    <t>príjmové a výdavkové finančné operácie</t>
  </si>
  <si>
    <t>Kapitálový transfer - rekonštrukcia ČOV</t>
  </si>
  <si>
    <t>Kapitálový transfer - nadstavba OcÚ</t>
  </si>
  <si>
    <t xml:space="preserve"> Rozpočet 2022</t>
  </si>
  <si>
    <t>Úprava 07.02.2022</t>
  </si>
  <si>
    <t>Úprava 27.06.2022</t>
  </si>
  <si>
    <t>223003;292</t>
  </si>
  <si>
    <t>633006;637044</t>
  </si>
  <si>
    <t>633009;637044</t>
  </si>
  <si>
    <t>633010;637044</t>
  </si>
  <si>
    <t>634; 637044</t>
  </si>
  <si>
    <t>632001; 637044</t>
  </si>
  <si>
    <t>634;637044</t>
  </si>
  <si>
    <t>632001;637044</t>
  </si>
  <si>
    <t>Úprava 05.09.2022</t>
  </si>
  <si>
    <t>Rozpočtové opatrenie PrO č. 04_2022</t>
  </si>
  <si>
    <t>Úprava 17.10.2022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</si>
</sst>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69696"/>
      </patternFill>
    </fill>
    <fill>
      <patternFill patternType="solid">
        <fgColor rgb="FFC4D79B"/>
        <bgColor rgb="FF969696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7" xfId="1" applyFont="1" applyFill="1" applyBorder="1"/>
    <xf numFmtId="0" fontId="8" fillId="2" borderId="5" xfId="1" applyFont="1" applyFill="1" applyBorder="1"/>
    <xf numFmtId="0" fontId="9" fillId="14" borderId="1" xfId="0" applyFont="1" applyFill="1" applyBorder="1" applyAlignment="1">
      <alignment horizontal="center"/>
    </xf>
    <xf numFmtId="0" fontId="10" fillId="5" borderId="1" xfId="1" applyFont="1" applyFill="1" applyBorder="1"/>
    <xf numFmtId="0" fontId="10" fillId="6" borderId="1" xfId="1" applyFont="1" applyFill="1" applyBorder="1"/>
    <xf numFmtId="2" fontId="7" fillId="5" borderId="1" xfId="0" applyNumberFormat="1" applyFont="1" applyFill="1" applyBorder="1"/>
    <xf numFmtId="0" fontId="11" fillId="0" borderId="1" xfId="1" applyFont="1" applyBorder="1"/>
    <xf numFmtId="0" fontId="11" fillId="3" borderId="1" xfId="1" applyFont="1" applyFill="1" applyBorder="1"/>
    <xf numFmtId="2" fontId="4" fillId="11" borderId="1" xfId="0" applyNumberFormat="1" applyFont="1" applyFill="1" applyBorder="1"/>
    <xf numFmtId="0" fontId="11" fillId="0" borderId="9" xfId="1" applyFont="1" applyBorder="1"/>
    <xf numFmtId="0" fontId="11" fillId="0" borderId="8" xfId="1" applyFont="1" applyBorder="1"/>
    <xf numFmtId="0" fontId="12" fillId="9" borderId="9" xfId="1" applyFont="1" applyFill="1" applyBorder="1"/>
    <xf numFmtId="0" fontId="12" fillId="9" borderId="8" xfId="1" applyFont="1" applyFill="1" applyBorder="1"/>
    <xf numFmtId="0" fontId="13" fillId="9" borderId="1" xfId="1" applyFont="1" applyFill="1" applyBorder="1"/>
    <xf numFmtId="2" fontId="13" fillId="9" borderId="1" xfId="1" applyNumberFormat="1" applyFont="1" applyFill="1" applyBorder="1"/>
    <xf numFmtId="2" fontId="14" fillId="9" borderId="1" xfId="0" applyNumberFormat="1" applyFont="1" applyFill="1" applyBorder="1"/>
    <xf numFmtId="2" fontId="8" fillId="12" borderId="1" xfId="1" applyNumberFormat="1" applyFont="1" applyFill="1" applyBorder="1"/>
    <xf numFmtId="0" fontId="11" fillId="4" borderId="1" xfId="1" applyFont="1" applyFill="1" applyBorder="1"/>
    <xf numFmtId="0" fontId="15" fillId="3" borderId="0" xfId="0" applyFont="1" applyFill="1"/>
    <xf numFmtId="2" fontId="6" fillId="11" borderId="1" xfId="0" applyNumberFormat="1" applyFont="1" applyFill="1" applyBorder="1"/>
    <xf numFmtId="0" fontId="11" fillId="7" borderId="1" xfId="1" applyFont="1" applyFill="1" applyBorder="1"/>
    <xf numFmtId="0" fontId="11" fillId="8" borderId="1" xfId="1" applyFont="1" applyFill="1" applyBorder="1"/>
    <xf numFmtId="0" fontId="4" fillId="0" borderId="0" xfId="0" applyFont="1"/>
    <xf numFmtId="0" fontId="17" fillId="2" borderId="7" xfId="0" applyFont="1" applyFill="1" applyBorder="1" applyAlignment="1">
      <alignment horizontal="left"/>
    </xf>
    <xf numFmtId="2" fontId="17" fillId="2" borderId="5" xfId="0" applyNumberFormat="1" applyFont="1" applyFill="1" applyBorder="1"/>
    <xf numFmtId="49" fontId="11" fillId="0" borderId="1" xfId="1" applyNumberFormat="1" applyFont="1" applyBorder="1"/>
    <xf numFmtId="49" fontId="8" fillId="6" borderId="9" xfId="1" applyNumberFormat="1" applyFont="1" applyFill="1" applyBorder="1"/>
    <xf numFmtId="49" fontId="8" fillId="6" borderId="8" xfId="1" applyNumberFormat="1" applyFont="1" applyFill="1" applyBorder="1"/>
    <xf numFmtId="0" fontId="8" fillId="6" borderId="1" xfId="1" applyFont="1" applyFill="1" applyBorder="1"/>
    <xf numFmtId="2" fontId="8" fillId="6" borderId="1" xfId="1" applyNumberFormat="1" applyFont="1" applyFill="1" applyBorder="1"/>
    <xf numFmtId="2" fontId="9" fillId="5" borderId="1" xfId="0" applyNumberFormat="1" applyFont="1" applyFill="1" applyBorder="1"/>
    <xf numFmtId="0" fontId="11" fillId="13" borderId="1" xfId="0" applyFont="1" applyFill="1" applyBorder="1"/>
    <xf numFmtId="0" fontId="11" fillId="0" borderId="1" xfId="0" applyFont="1" applyBorder="1"/>
    <xf numFmtId="0" fontId="3" fillId="3" borderId="0" xfId="0" applyFont="1" applyFill="1"/>
    <xf numFmtId="49" fontId="12" fillId="9" borderId="8" xfId="1" applyNumberFormat="1" applyFont="1" applyFill="1" applyBorder="1"/>
    <xf numFmtId="0" fontId="16" fillId="0" borderId="1" xfId="0" applyFont="1" applyBorder="1"/>
    <xf numFmtId="49" fontId="12" fillId="9" borderId="9" xfId="1" applyNumberFormat="1" applyFont="1" applyFill="1" applyBorder="1"/>
    <xf numFmtId="49" fontId="11" fillId="4" borderId="1" xfId="1" applyNumberFormat="1" applyFont="1" applyFill="1" applyBorder="1"/>
    <xf numFmtId="49" fontId="11" fillId="8" borderId="1" xfId="1" applyNumberFormat="1" applyFont="1" applyFill="1" applyBorder="1"/>
    <xf numFmtId="0" fontId="18" fillId="10" borderId="2" xfId="1" applyFont="1" applyFill="1" applyBorder="1"/>
    <xf numFmtId="0" fontId="19" fillId="0" borderId="0" xfId="0" applyFont="1" applyAlignment="1">
      <alignment horizontal="left"/>
    </xf>
    <xf numFmtId="0" fontId="19" fillId="11" borderId="1" xfId="0" applyFont="1" applyFill="1" applyBorder="1" applyAlignment="1">
      <alignment horizontal="left"/>
    </xf>
    <xf numFmtId="2" fontId="6" fillId="11" borderId="1" xfId="0" applyNumberFormat="1" applyFont="1" applyFill="1" applyBorder="1" applyAlignment="1">
      <alignment wrapText="1"/>
    </xf>
    <xf numFmtId="2" fontId="6" fillId="15" borderId="1" xfId="0" applyNumberFormat="1" applyFont="1" applyFill="1" applyBorder="1"/>
    <xf numFmtId="0" fontId="19" fillId="16" borderId="1" xfId="0" applyFont="1" applyFill="1" applyBorder="1" applyAlignment="1">
      <alignment horizontal="left"/>
    </xf>
    <xf numFmtId="49" fontId="11" fillId="4" borderId="0" xfId="1" applyNumberFormat="1" applyFont="1" applyFill="1"/>
    <xf numFmtId="0" fontId="23" fillId="0" borderId="1" xfId="1" applyFont="1" applyBorder="1"/>
    <xf numFmtId="0" fontId="23" fillId="0" borderId="8" xfId="1" applyFont="1" applyBorder="1"/>
    <xf numFmtId="0" fontId="23" fillId="0" borderId="1" xfId="1" applyFont="1" applyBorder="1" applyAlignment="1">
      <alignment horizontal="right"/>
    </xf>
    <xf numFmtId="0" fontId="23" fillId="17" borderId="1" xfId="1" applyFont="1" applyFill="1" applyBorder="1" applyAlignment="1">
      <alignment horizontal="right"/>
    </xf>
    <xf numFmtId="0" fontId="23" fillId="17" borderId="1" xfId="1" applyFont="1" applyFill="1" applyBorder="1"/>
    <xf numFmtId="0" fontId="23" fillId="18" borderId="1" xfId="1" applyFont="1" applyFill="1" applyBorder="1" applyAlignment="1">
      <alignment horizontal="right"/>
    </xf>
    <xf numFmtId="0" fontId="25" fillId="17" borderId="1" xfId="1" applyFont="1" applyFill="1" applyBorder="1"/>
    <xf numFmtId="49" fontId="23" fillId="0" borderId="1" xfId="1" applyNumberFormat="1" applyFont="1" applyBorder="1"/>
    <xf numFmtId="49" fontId="24" fillId="17" borderId="1" xfId="1" applyNumberFormat="1" applyFont="1" applyFill="1" applyBorder="1"/>
    <xf numFmtId="3" fontId="23" fillId="0" borderId="1" xfId="1" applyNumberFormat="1" applyFont="1" applyBorder="1" applyAlignment="1">
      <alignment horizontal="right"/>
    </xf>
    <xf numFmtId="49" fontId="23" fillId="0" borderId="9" xfId="1" applyNumberFormat="1" applyFont="1" applyBorder="1"/>
    <xf numFmtId="49" fontId="26" fillId="19" borderId="9" xfId="1" applyNumberFormat="1" applyFont="1" applyFill="1" applyBorder="1"/>
    <xf numFmtId="49" fontId="26" fillId="19" borderId="8" xfId="1" applyNumberFormat="1" applyFont="1" applyFill="1" applyBorder="1"/>
    <xf numFmtId="0" fontId="26" fillId="19" borderId="1" xfId="1" applyFont="1" applyFill="1" applyBorder="1"/>
    <xf numFmtId="49" fontId="27" fillId="20" borderId="9" xfId="1" applyNumberFormat="1" applyFont="1" applyFill="1" applyBorder="1"/>
    <xf numFmtId="49" fontId="27" fillId="20" borderId="8" xfId="1" applyNumberFormat="1" applyFont="1" applyFill="1" applyBorder="1"/>
    <xf numFmtId="0" fontId="28" fillId="20" borderId="1" xfId="1" applyFont="1" applyFill="1" applyBorder="1"/>
    <xf numFmtId="49" fontId="24" fillId="21" borderId="9" xfId="1" applyNumberFormat="1" applyFont="1" applyFill="1" applyBorder="1"/>
    <xf numFmtId="0" fontId="23" fillId="21" borderId="1" xfId="1" applyFont="1" applyFill="1" applyBorder="1"/>
    <xf numFmtId="49" fontId="24" fillId="21" borderId="1" xfId="1" applyNumberFormat="1" applyFont="1" applyFill="1" applyBorder="1"/>
    <xf numFmtId="2" fontId="28" fillId="20" borderId="1" xfId="1" applyNumberFormat="1" applyFont="1" applyFill="1" applyBorder="1"/>
    <xf numFmtId="49" fontId="23" fillId="18" borderId="1" xfId="1" applyNumberFormat="1" applyFont="1" applyFill="1" applyBorder="1"/>
    <xf numFmtId="49" fontId="23" fillId="18" borderId="1" xfId="1" applyNumberFormat="1" applyFont="1" applyFill="1" applyBorder="1" applyAlignment="1">
      <alignment horizontal="right"/>
    </xf>
    <xf numFmtId="49" fontId="23" fillId="18" borderId="8" xfId="1" applyNumberFormat="1" applyFont="1" applyFill="1" applyBorder="1" applyAlignment="1">
      <alignment horizontal="right"/>
    </xf>
    <xf numFmtId="0" fontId="23" fillId="0" borderId="1" xfId="0" applyFont="1" applyBorder="1"/>
    <xf numFmtId="49" fontId="23" fillId="17" borderId="1" xfId="1" applyNumberFormat="1" applyFont="1" applyFill="1" applyBorder="1"/>
    <xf numFmtId="0" fontId="23" fillId="18" borderId="1" xfId="1" applyFont="1" applyFill="1" applyBorder="1"/>
    <xf numFmtId="2" fontId="4" fillId="22" borderId="1" xfId="0" applyNumberFormat="1" applyFont="1" applyFill="1" applyBorder="1"/>
    <xf numFmtId="1" fontId="4" fillId="11" borderId="1" xfId="0" applyNumberFormat="1" applyFont="1" applyFill="1" applyBorder="1"/>
    <xf numFmtId="1" fontId="6" fillId="15" borderId="1" xfId="0" applyNumberFormat="1" applyFont="1" applyFill="1" applyBorder="1"/>
    <xf numFmtId="1" fontId="6" fillId="11" borderId="1" xfId="0" applyNumberFormat="1" applyFont="1" applyFill="1" applyBorder="1"/>
    <xf numFmtId="1" fontId="13" fillId="9" borderId="1" xfId="1" applyNumberFormat="1" applyFont="1" applyFill="1" applyBorder="1"/>
    <xf numFmtId="1" fontId="9" fillId="5" borderId="1" xfId="0" applyNumberFormat="1" applyFont="1" applyFill="1" applyBorder="1"/>
    <xf numFmtId="1" fontId="8" fillId="6" borderId="1" xfId="1" applyNumberFormat="1" applyFont="1" applyFill="1" applyBorder="1"/>
    <xf numFmtId="0" fontId="11" fillId="8" borderId="1" xfId="1" applyFont="1" applyFill="1" applyBorder="1" applyAlignment="1">
      <alignment horizontal="right"/>
    </xf>
    <xf numFmtId="49" fontId="23" fillId="0" borderId="9" xfId="1" applyNumberFormat="1" applyFont="1" applyBorder="1" applyAlignment="1">
      <alignment horizontal="left"/>
    </xf>
    <xf numFmtId="0" fontId="23" fillId="0" borderId="8" xfId="1" applyFont="1" applyBorder="1" applyAlignment="1">
      <alignment horizontal="right"/>
    </xf>
    <xf numFmtId="49" fontId="11" fillId="0" borderId="9" xfId="1" applyNumberFormat="1" applyFont="1" applyBorder="1"/>
    <xf numFmtId="0" fontId="23" fillId="0" borderId="9" xfId="1" applyFont="1" applyBorder="1"/>
    <xf numFmtId="49" fontId="23" fillId="0" borderId="10" xfId="1" applyNumberFormat="1" applyFont="1" applyBorder="1" applyAlignment="1">
      <alignment horizontal="left"/>
    </xf>
    <xf numFmtId="0" fontId="23" fillId="0" borderId="12" xfId="1" applyFont="1" applyBorder="1" applyAlignment="1">
      <alignment horizontal="right"/>
    </xf>
    <xf numFmtId="0" fontId="8" fillId="2" borderId="9" xfId="1" applyFont="1" applyFill="1" applyBorder="1"/>
    <xf numFmtId="0" fontId="8" fillId="2" borderId="16" xfId="1" applyFont="1" applyFill="1" applyBorder="1"/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right"/>
    </xf>
    <xf numFmtId="10" fontId="3" fillId="0" borderId="0" xfId="2" applyNumberFormat="1" applyFont="1"/>
    <xf numFmtId="10" fontId="0" fillId="0" borderId="0" xfId="0" applyNumberFormat="1"/>
    <xf numFmtId="10" fontId="0" fillId="0" borderId="0" xfId="2" applyNumberFormat="1" applyFont="1"/>
    <xf numFmtId="1" fontId="0" fillId="0" borderId="0" xfId="0" applyNumberFormat="1"/>
    <xf numFmtId="0" fontId="3" fillId="3" borderId="0" xfId="0" applyFont="1" applyFill="1" applyAlignment="1">
      <alignment horizontal="right"/>
    </xf>
    <xf numFmtId="0" fontId="8" fillId="12" borderId="10" xfId="1" applyFont="1" applyFill="1" applyBorder="1" applyAlignment="1">
      <alignment horizontal="left"/>
    </xf>
    <xf numFmtId="0" fontId="8" fillId="12" borderId="12" xfId="1" applyFont="1" applyFill="1" applyBorder="1" applyAlignment="1">
      <alignment horizontal="left"/>
    </xf>
    <xf numFmtId="0" fontId="8" fillId="12" borderId="11" xfId="1" applyFont="1" applyFill="1" applyBorder="1" applyAlignment="1">
      <alignment horizontal="left"/>
    </xf>
    <xf numFmtId="0" fontId="18" fillId="10" borderId="2" xfId="1" applyFont="1" applyFill="1" applyBorder="1"/>
    <xf numFmtId="0" fontId="18" fillId="10" borderId="3" xfId="1" applyFont="1" applyFill="1" applyBorder="1"/>
    <xf numFmtId="0" fontId="18" fillId="10" borderId="4" xfId="1" applyFont="1" applyFill="1" applyBorder="1"/>
    <xf numFmtId="0" fontId="8" fillId="14" borderId="10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/>
    </xf>
    <xf numFmtId="0" fontId="8" fillId="14" borderId="11" xfId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2" borderId="7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</cellXfs>
  <cellStyles count="3">
    <cellStyle name="Excel Built-in Normal" xfId="1" xr:uid="{00000000-0005-0000-0000-000000000000}"/>
    <cellStyle name="Normálna" xfId="0" builtinId="0"/>
    <cellStyle name="Percentá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2</xdr:col>
      <xdr:colOff>0</xdr:colOff>
      <xdr:row>2</xdr:row>
      <xdr:rowOff>142875</xdr:rowOff>
    </xdr:to>
    <xdr:pic>
      <xdr:nvPicPr>
        <xdr:cNvPr id="2" name="Obrázok 1" descr="Lend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0"/>
  <sheetViews>
    <sheetView tabSelected="1" topLeftCell="C1" zoomScale="90" zoomScaleNormal="90" workbookViewId="0">
      <pane ySplit="6" topLeftCell="A7" activePane="bottomLeft" state="frozen"/>
      <selection pane="bottomLeft" activeCell="J165" sqref="J165:J170"/>
    </sheetView>
  </sheetViews>
  <sheetFormatPr defaultColWidth="9.140625" defaultRowHeight="15" x14ac:dyDescent="0.25"/>
  <cols>
    <col min="1" max="1" width="9.140625" style="2"/>
    <col min="2" max="2" width="9.5703125" style="2" customWidth="1"/>
    <col min="3" max="3" width="13" style="2" customWidth="1"/>
    <col min="4" max="4" width="51.85546875" style="2" bestFit="1" customWidth="1"/>
    <col min="5" max="5" width="10.7109375" style="2" customWidth="1"/>
    <col min="6" max="6" width="10.7109375" style="2" bestFit="1" customWidth="1"/>
    <col min="7" max="8" width="9.85546875" style="2" bestFit="1" customWidth="1"/>
    <col min="9" max="9" width="10.7109375" style="2" customWidth="1"/>
    <col min="10" max="10" width="11.85546875" style="2" bestFit="1" customWidth="1"/>
    <col min="11" max="11" width="11.140625" style="2" bestFit="1" customWidth="1"/>
    <col min="12" max="16384" width="9.140625" style="2"/>
  </cols>
  <sheetData>
    <row r="1" spans="1:10" ht="25.5" x14ac:dyDescent="0.35">
      <c r="A1" s="1"/>
      <c r="B1" s="117" t="s">
        <v>160</v>
      </c>
      <c r="C1" s="117"/>
      <c r="D1" s="117"/>
      <c r="E1" s="117"/>
      <c r="F1" s="117"/>
      <c r="G1" s="117"/>
      <c r="H1" s="117"/>
      <c r="I1" s="117"/>
      <c r="J1" s="117"/>
    </row>
    <row r="2" spans="1:10" x14ac:dyDescent="0.25">
      <c r="A2" s="3"/>
      <c r="B2" s="118" t="s">
        <v>0</v>
      </c>
      <c r="C2" s="118"/>
      <c r="D2" s="118"/>
      <c r="E2" s="118"/>
      <c r="F2" s="118"/>
      <c r="G2" s="118"/>
      <c r="H2" s="118"/>
      <c r="I2" s="118"/>
      <c r="J2" s="118"/>
    </row>
    <row r="3" spans="1:10" x14ac:dyDescent="0.25">
      <c r="A3" s="4"/>
      <c r="B3" s="4"/>
      <c r="C3" s="4"/>
      <c r="D3" s="5"/>
      <c r="E3" s="4"/>
      <c r="F3" s="4"/>
      <c r="G3" s="4"/>
      <c r="H3" s="4"/>
      <c r="I3" s="4"/>
      <c r="J3" s="4"/>
    </row>
    <row r="4" spans="1:10" ht="6" customHeight="1" x14ac:dyDescent="0.25">
      <c r="A4" s="4"/>
      <c r="B4" s="4"/>
      <c r="C4" s="4"/>
      <c r="D4" s="5"/>
      <c r="E4" s="4"/>
      <c r="F4" s="4"/>
      <c r="G4" s="4"/>
      <c r="H4" s="4"/>
      <c r="I4" s="4"/>
      <c r="J4" s="4"/>
    </row>
    <row r="5" spans="1:10" ht="15.75" thickBot="1" x14ac:dyDescent="0.3">
      <c r="A5" s="6"/>
      <c r="B5" s="6" t="s">
        <v>1</v>
      </c>
      <c r="C5" s="4"/>
      <c r="D5" s="5"/>
      <c r="E5" s="114" t="s">
        <v>15</v>
      </c>
      <c r="F5" s="115"/>
      <c r="G5" s="115"/>
      <c r="H5" s="115"/>
      <c r="I5" s="115"/>
      <c r="J5" s="116"/>
    </row>
    <row r="6" spans="1:10" ht="27" thickBot="1" x14ac:dyDescent="0.3">
      <c r="A6" s="7" t="s">
        <v>19</v>
      </c>
      <c r="B6" s="7" t="s">
        <v>105</v>
      </c>
      <c r="C6" s="8" t="s">
        <v>21</v>
      </c>
      <c r="D6" s="95" t="s">
        <v>2</v>
      </c>
      <c r="E6" s="96" t="s">
        <v>148</v>
      </c>
      <c r="F6" s="96" t="s">
        <v>149</v>
      </c>
      <c r="G6" s="96" t="s">
        <v>150</v>
      </c>
      <c r="H6" s="98" t="s">
        <v>159</v>
      </c>
      <c r="I6" s="98" t="s">
        <v>161</v>
      </c>
      <c r="J6" s="97" t="s">
        <v>96</v>
      </c>
    </row>
    <row r="7" spans="1:10" x14ac:dyDescent="0.25">
      <c r="A7" s="111" t="s">
        <v>49</v>
      </c>
      <c r="B7" s="112"/>
      <c r="C7" s="112"/>
      <c r="D7" s="113"/>
      <c r="E7" s="9"/>
      <c r="F7" s="9"/>
      <c r="G7" s="9"/>
      <c r="H7" s="9"/>
      <c r="I7" s="9"/>
      <c r="J7" s="9"/>
    </row>
    <row r="8" spans="1:10" x14ac:dyDescent="0.25">
      <c r="A8" s="10"/>
      <c r="B8" s="10" t="s">
        <v>3</v>
      </c>
      <c r="C8" s="11"/>
      <c r="D8" s="11" t="s">
        <v>76</v>
      </c>
      <c r="E8" s="11"/>
      <c r="F8" s="12"/>
      <c r="G8" s="12"/>
      <c r="H8" s="12"/>
      <c r="I8" s="12"/>
      <c r="J8" s="12"/>
    </row>
    <row r="9" spans="1:10" x14ac:dyDescent="0.25">
      <c r="A9" s="53">
        <v>41</v>
      </c>
      <c r="B9" s="53"/>
      <c r="C9" s="53">
        <v>312007</v>
      </c>
      <c r="D9" s="13" t="s">
        <v>125</v>
      </c>
      <c r="E9" s="15">
        <v>249071</v>
      </c>
      <c r="F9" s="15"/>
      <c r="G9" s="15"/>
      <c r="H9" s="15">
        <v>5980</v>
      </c>
      <c r="I9" s="15">
        <v>4269</v>
      </c>
      <c r="J9" s="15">
        <f>E9+F9+G9+H9+I9</f>
        <v>259320</v>
      </c>
    </row>
    <row r="10" spans="1:10" x14ac:dyDescent="0.25">
      <c r="A10" s="53">
        <v>41</v>
      </c>
      <c r="B10" s="53"/>
      <c r="C10" s="53">
        <v>312007</v>
      </c>
      <c r="D10" s="13" t="s">
        <v>126</v>
      </c>
      <c r="E10" s="15">
        <v>146155</v>
      </c>
      <c r="F10" s="15">
        <v>4000</v>
      </c>
      <c r="G10" s="15"/>
      <c r="H10" s="15">
        <v>2362</v>
      </c>
      <c r="I10" s="15">
        <v>2000</v>
      </c>
      <c r="J10" s="15">
        <f t="shared" ref="J10:J16" si="0">E10+F10+G10+H10+I10</f>
        <v>154517</v>
      </c>
    </row>
    <row r="11" spans="1:10" x14ac:dyDescent="0.25">
      <c r="A11" s="53">
        <v>41</v>
      </c>
      <c r="B11" s="53"/>
      <c r="C11" s="53">
        <v>312007</v>
      </c>
      <c r="D11" s="13" t="s">
        <v>88</v>
      </c>
      <c r="E11" s="15">
        <v>1000</v>
      </c>
      <c r="F11" s="15"/>
      <c r="G11" s="15"/>
      <c r="H11" s="15"/>
      <c r="I11" s="15"/>
      <c r="J11" s="15">
        <f t="shared" si="0"/>
        <v>1000</v>
      </c>
    </row>
    <row r="12" spans="1:10" x14ac:dyDescent="0.25">
      <c r="A12" s="53">
        <v>41</v>
      </c>
      <c r="B12" s="53"/>
      <c r="C12" s="53">
        <v>312007</v>
      </c>
      <c r="D12" s="13" t="s">
        <v>93</v>
      </c>
      <c r="E12" s="15">
        <v>61029</v>
      </c>
      <c r="F12" s="15"/>
      <c r="G12" s="15"/>
      <c r="H12" s="15">
        <v>675</v>
      </c>
      <c r="I12" s="15">
        <v>-1724</v>
      </c>
      <c r="J12" s="15">
        <f t="shared" si="0"/>
        <v>59980</v>
      </c>
    </row>
    <row r="13" spans="1:10" x14ac:dyDescent="0.25">
      <c r="A13" s="53">
        <v>41</v>
      </c>
      <c r="B13" s="53"/>
      <c r="C13" s="54">
        <v>322005</v>
      </c>
      <c r="D13" s="53" t="s">
        <v>147</v>
      </c>
      <c r="E13" s="50">
        <v>0</v>
      </c>
      <c r="F13" s="50">
        <v>2629.62</v>
      </c>
      <c r="G13" s="50"/>
      <c r="H13" s="50"/>
      <c r="I13" s="50"/>
      <c r="J13" s="50">
        <f>E13+F13+G13+H13+I13</f>
        <v>2629.62</v>
      </c>
    </row>
    <row r="14" spans="1:10" x14ac:dyDescent="0.25">
      <c r="A14" s="53">
        <v>41</v>
      </c>
      <c r="B14" s="53"/>
      <c r="C14" s="54">
        <v>322005</v>
      </c>
      <c r="D14" s="53" t="s">
        <v>131</v>
      </c>
      <c r="E14" s="50">
        <v>0</v>
      </c>
      <c r="F14" s="50"/>
      <c r="G14" s="50"/>
      <c r="H14" s="50"/>
      <c r="I14" s="50"/>
      <c r="J14" s="50">
        <f t="shared" si="0"/>
        <v>0</v>
      </c>
    </row>
    <row r="15" spans="1:10" x14ac:dyDescent="0.25">
      <c r="A15" s="53">
        <v>41</v>
      </c>
      <c r="B15" s="53"/>
      <c r="C15" s="54">
        <v>322005</v>
      </c>
      <c r="D15" s="53" t="s">
        <v>135</v>
      </c>
      <c r="E15" s="50">
        <v>0</v>
      </c>
      <c r="F15" s="50"/>
      <c r="G15" s="50"/>
      <c r="H15" s="50"/>
      <c r="I15" s="50"/>
      <c r="J15" s="50">
        <f t="shared" si="0"/>
        <v>0</v>
      </c>
    </row>
    <row r="16" spans="1:10" x14ac:dyDescent="0.25">
      <c r="A16" s="16">
        <v>41</v>
      </c>
      <c r="B16" s="53"/>
      <c r="C16" s="17">
        <v>453</v>
      </c>
      <c r="D16" s="24" t="s">
        <v>97</v>
      </c>
      <c r="E16" s="80">
        <v>0</v>
      </c>
      <c r="F16" s="80">
        <v>25578.84</v>
      </c>
      <c r="G16" s="80"/>
      <c r="H16" s="80"/>
      <c r="I16" s="80"/>
      <c r="J16" s="80">
        <f t="shared" si="0"/>
        <v>25578.84</v>
      </c>
    </row>
    <row r="17" spans="1:10" x14ac:dyDescent="0.25">
      <c r="A17" s="18" t="s">
        <v>45</v>
      </c>
      <c r="B17" s="18"/>
      <c r="C17" s="19"/>
      <c r="D17" s="20" t="s">
        <v>76</v>
      </c>
      <c r="E17" s="21">
        <f t="shared" ref="E17:J17" si="1">SUM(E9:E16)</f>
        <v>457255</v>
      </c>
      <c r="F17" s="21">
        <f t="shared" si="1"/>
        <v>32208.46</v>
      </c>
      <c r="G17" s="21">
        <f t="shared" si="1"/>
        <v>0</v>
      </c>
      <c r="H17" s="21">
        <f t="shared" si="1"/>
        <v>9017</v>
      </c>
      <c r="I17" s="21">
        <f t="shared" si="1"/>
        <v>4545</v>
      </c>
      <c r="J17" s="21">
        <f t="shared" si="1"/>
        <v>503025.46</v>
      </c>
    </row>
    <row r="18" spans="1:10" x14ac:dyDescent="0.25">
      <c r="A18" s="10"/>
      <c r="B18" s="10" t="s">
        <v>3</v>
      </c>
      <c r="C18" s="11"/>
      <c r="D18" s="11" t="s">
        <v>77</v>
      </c>
      <c r="E18" s="11"/>
      <c r="F18" s="11"/>
      <c r="G18" s="11"/>
      <c r="H18" s="11"/>
      <c r="I18" s="11"/>
      <c r="J18" s="11"/>
    </row>
    <row r="19" spans="1:10" x14ac:dyDescent="0.25">
      <c r="A19" s="53">
        <v>71</v>
      </c>
      <c r="B19" s="53"/>
      <c r="C19" s="55" t="s">
        <v>102</v>
      </c>
      <c r="D19" s="13" t="s">
        <v>79</v>
      </c>
      <c r="E19" s="15">
        <v>0</v>
      </c>
      <c r="F19" s="15"/>
      <c r="G19" s="15">
        <v>150</v>
      </c>
      <c r="H19" s="15"/>
      <c r="I19" s="15"/>
      <c r="J19" s="15">
        <f t="shared" ref="J19:J20" si="2">E19+F19+G19+H19+I19</f>
        <v>150</v>
      </c>
    </row>
    <row r="20" spans="1:10" x14ac:dyDescent="0.25">
      <c r="A20" s="53">
        <v>71</v>
      </c>
      <c r="B20" s="53"/>
      <c r="C20" s="55" t="s">
        <v>103</v>
      </c>
      <c r="D20" s="13" t="s">
        <v>78</v>
      </c>
      <c r="E20" s="15">
        <v>36000</v>
      </c>
      <c r="F20" s="15"/>
      <c r="G20" s="15"/>
      <c r="H20" s="15"/>
      <c r="I20" s="15"/>
      <c r="J20" s="15">
        <f t="shared" si="2"/>
        <v>36000</v>
      </c>
    </row>
    <row r="21" spans="1:10" x14ac:dyDescent="0.25">
      <c r="A21" s="18" t="s">
        <v>45</v>
      </c>
      <c r="B21" s="18"/>
      <c r="C21" s="19"/>
      <c r="D21" s="20" t="s">
        <v>77</v>
      </c>
      <c r="E21" s="22">
        <f>SUM(E19:E20)</f>
        <v>36000</v>
      </c>
      <c r="F21" s="22">
        <f>SUM(F19:F20)</f>
        <v>0</v>
      </c>
      <c r="G21" s="22">
        <f>SUM(G19:G20)</f>
        <v>150</v>
      </c>
      <c r="H21" s="22">
        <f t="shared" ref="H21:J21" si="3">SUM(H19:H20)</f>
        <v>0</v>
      </c>
      <c r="I21" s="22">
        <f t="shared" ref="I21" si="4">SUM(I19:I20)</f>
        <v>0</v>
      </c>
      <c r="J21" s="22">
        <f t="shared" si="3"/>
        <v>36150</v>
      </c>
    </row>
    <row r="22" spans="1:10" x14ac:dyDescent="0.25">
      <c r="A22" s="105" t="s">
        <v>55</v>
      </c>
      <c r="B22" s="106"/>
      <c r="C22" s="106"/>
      <c r="D22" s="107"/>
      <c r="E22" s="23">
        <f>E21+E17</f>
        <v>493255</v>
      </c>
      <c r="F22" s="23">
        <f>F21+F17</f>
        <v>32208.46</v>
      </c>
      <c r="G22" s="23">
        <f>G21+G17</f>
        <v>150</v>
      </c>
      <c r="H22" s="23">
        <f t="shared" ref="H22:J22" si="5">H21+H17</f>
        <v>9017</v>
      </c>
      <c r="I22" s="23">
        <f t="shared" ref="I22" si="6">I21+I17</f>
        <v>4545</v>
      </c>
      <c r="J22" s="23">
        <f t="shared" si="5"/>
        <v>539175.46</v>
      </c>
    </row>
    <row r="23" spans="1:10" x14ac:dyDescent="0.25">
      <c r="A23" s="111" t="s">
        <v>58</v>
      </c>
      <c r="B23" s="112"/>
      <c r="C23" s="112"/>
      <c r="D23" s="113"/>
      <c r="E23" s="9"/>
      <c r="F23" s="9"/>
      <c r="G23" s="9"/>
      <c r="H23" s="9"/>
      <c r="I23" s="9"/>
      <c r="J23" s="9"/>
    </row>
    <row r="24" spans="1:10" x14ac:dyDescent="0.25">
      <c r="A24" s="10"/>
      <c r="B24" s="10" t="s">
        <v>3</v>
      </c>
      <c r="C24" s="11"/>
      <c r="D24" s="11" t="s">
        <v>80</v>
      </c>
      <c r="E24" s="11"/>
      <c r="F24" s="11"/>
      <c r="G24" s="11"/>
      <c r="H24" s="11"/>
      <c r="I24" s="11"/>
      <c r="J24" s="11"/>
    </row>
    <row r="25" spans="1:10" x14ac:dyDescent="0.25">
      <c r="A25" s="55" t="s">
        <v>104</v>
      </c>
      <c r="B25" s="53"/>
      <c r="C25" s="53">
        <v>322005</v>
      </c>
      <c r="D25" s="13" t="s">
        <v>81</v>
      </c>
      <c r="E25" s="50">
        <v>131793</v>
      </c>
      <c r="F25" s="50"/>
      <c r="G25" s="50"/>
      <c r="H25" s="50">
        <v>2362</v>
      </c>
      <c r="I25" s="50">
        <v>-4545</v>
      </c>
      <c r="J25" s="50">
        <f>E25+F25+G25+H25+I25</f>
        <v>129610</v>
      </c>
    </row>
    <row r="26" spans="1:10" x14ac:dyDescent="0.25">
      <c r="A26" s="55">
        <v>41</v>
      </c>
      <c r="B26" s="53"/>
      <c r="C26" s="53">
        <v>322005</v>
      </c>
      <c r="D26" s="13" t="s">
        <v>138</v>
      </c>
      <c r="E26" s="50">
        <v>10000</v>
      </c>
      <c r="F26" s="50"/>
      <c r="G26" s="50"/>
      <c r="H26" s="50"/>
      <c r="I26" s="50"/>
      <c r="J26" s="50">
        <f t="shared" ref="J26:J29" si="7">E26+F26+G26+H26+I26</f>
        <v>10000</v>
      </c>
    </row>
    <row r="27" spans="1:10" x14ac:dyDescent="0.25">
      <c r="A27" s="53">
        <v>41</v>
      </c>
      <c r="B27" s="53"/>
      <c r="C27" s="54">
        <v>322005</v>
      </c>
      <c r="D27" s="53" t="s">
        <v>140</v>
      </c>
      <c r="E27" s="50">
        <v>30000</v>
      </c>
      <c r="F27" s="50"/>
      <c r="G27" s="50"/>
      <c r="H27" s="50"/>
      <c r="I27" s="50"/>
      <c r="J27" s="50">
        <f t="shared" si="7"/>
        <v>30000</v>
      </c>
    </row>
    <row r="28" spans="1:10" x14ac:dyDescent="0.25">
      <c r="A28" s="53">
        <v>41</v>
      </c>
      <c r="B28" s="53"/>
      <c r="C28" s="54">
        <v>322005</v>
      </c>
      <c r="D28" s="53" t="s">
        <v>146</v>
      </c>
      <c r="E28" s="50"/>
      <c r="F28" s="50">
        <v>66000</v>
      </c>
      <c r="G28" s="50"/>
      <c r="H28" s="50"/>
      <c r="I28" s="50"/>
      <c r="J28" s="50">
        <f t="shared" si="7"/>
        <v>66000</v>
      </c>
    </row>
    <row r="29" spans="1:10" x14ac:dyDescent="0.25">
      <c r="A29" s="91">
        <v>41</v>
      </c>
      <c r="B29" s="53"/>
      <c r="C29" s="54">
        <v>453</v>
      </c>
      <c r="D29" s="24" t="s">
        <v>97</v>
      </c>
      <c r="E29" s="80"/>
      <c r="F29" s="80"/>
      <c r="G29" s="80"/>
      <c r="H29" s="80"/>
      <c r="I29" s="80"/>
      <c r="J29" s="80">
        <f t="shared" si="7"/>
        <v>0</v>
      </c>
    </row>
    <row r="30" spans="1:10" x14ac:dyDescent="0.25">
      <c r="A30" s="18" t="s">
        <v>45</v>
      </c>
      <c r="B30" s="18"/>
      <c r="C30" s="19"/>
      <c r="D30" s="20" t="s">
        <v>76</v>
      </c>
      <c r="E30" s="21">
        <f>SUM(E25:E29)</f>
        <v>171793</v>
      </c>
      <c r="F30" s="21">
        <f t="shared" ref="F30:J30" si="8">SUM(F25:F29)</f>
        <v>66000</v>
      </c>
      <c r="G30" s="21">
        <f t="shared" si="8"/>
        <v>0</v>
      </c>
      <c r="H30" s="21">
        <f t="shared" si="8"/>
        <v>2362</v>
      </c>
      <c r="I30" s="21">
        <f t="shared" si="8"/>
        <v>-4545</v>
      </c>
      <c r="J30" s="21">
        <f t="shared" si="8"/>
        <v>235610</v>
      </c>
    </row>
    <row r="31" spans="1:10" x14ac:dyDescent="0.25">
      <c r="A31" s="10"/>
      <c r="B31" s="10" t="s">
        <v>3</v>
      </c>
      <c r="C31" s="11"/>
      <c r="D31" s="11" t="s">
        <v>77</v>
      </c>
      <c r="E31" s="11"/>
      <c r="F31" s="11"/>
      <c r="G31" s="11"/>
      <c r="H31" s="11"/>
      <c r="I31" s="11"/>
      <c r="J31" s="11"/>
    </row>
    <row r="32" spans="1:10" s="25" customFormat="1" ht="12.75" x14ac:dyDescent="0.2">
      <c r="A32" s="56" t="s">
        <v>106</v>
      </c>
      <c r="B32" s="57"/>
      <c r="C32" s="58">
        <v>453</v>
      </c>
      <c r="D32" s="24" t="s">
        <v>97</v>
      </c>
      <c r="E32" s="80">
        <v>15000</v>
      </c>
      <c r="F32" s="80">
        <v>27612.99</v>
      </c>
      <c r="G32" s="80"/>
      <c r="H32" s="80"/>
      <c r="I32" s="80"/>
      <c r="J32" s="80">
        <f t="shared" ref="J32:J41" si="9">E32+F32+G32+H32+I32</f>
        <v>42612.990000000005</v>
      </c>
    </row>
    <row r="33" spans="1:10" s="25" customFormat="1" ht="12.75" x14ac:dyDescent="0.2">
      <c r="A33" s="57">
        <v>71</v>
      </c>
      <c r="B33" s="57"/>
      <c r="C33" s="58">
        <v>223001</v>
      </c>
      <c r="D33" s="24" t="s">
        <v>69</v>
      </c>
      <c r="E33" s="15">
        <v>3000</v>
      </c>
      <c r="F33" s="15"/>
      <c r="G33" s="15">
        <v>1000</v>
      </c>
      <c r="H33" s="15"/>
      <c r="I33" s="15">
        <v>3000</v>
      </c>
      <c r="J33" s="15">
        <f t="shared" si="9"/>
        <v>7000</v>
      </c>
    </row>
    <row r="34" spans="1:10" x14ac:dyDescent="0.25">
      <c r="A34" s="57">
        <v>71</v>
      </c>
      <c r="B34" s="59"/>
      <c r="C34" s="58">
        <v>223001</v>
      </c>
      <c r="D34" s="14" t="s">
        <v>94</v>
      </c>
      <c r="E34" s="15">
        <v>120</v>
      </c>
      <c r="F34" s="15"/>
      <c r="G34" s="15">
        <v>2100</v>
      </c>
      <c r="H34" s="26">
        <v>10000</v>
      </c>
      <c r="I34" s="26"/>
      <c r="J34" s="15">
        <f t="shared" si="9"/>
        <v>12220</v>
      </c>
    </row>
    <row r="35" spans="1:10" s="4" customFormat="1" x14ac:dyDescent="0.25">
      <c r="A35" s="57">
        <v>71</v>
      </c>
      <c r="B35" s="57"/>
      <c r="C35" s="58">
        <v>223001</v>
      </c>
      <c r="D35" s="28" t="s">
        <v>59</v>
      </c>
      <c r="E35" s="15">
        <v>1800</v>
      </c>
      <c r="F35" s="26"/>
      <c r="G35" s="26"/>
      <c r="H35" s="26"/>
      <c r="I35" s="26"/>
      <c r="J35" s="15">
        <f t="shared" si="9"/>
        <v>1800</v>
      </c>
    </row>
    <row r="36" spans="1:10" s="4" customFormat="1" x14ac:dyDescent="0.25">
      <c r="A36" s="57">
        <v>71</v>
      </c>
      <c r="B36" s="57"/>
      <c r="C36" s="58">
        <v>223001</v>
      </c>
      <c r="D36" s="28" t="s">
        <v>82</v>
      </c>
      <c r="E36" s="15">
        <v>54360</v>
      </c>
      <c r="F36" s="26"/>
      <c r="G36" s="26"/>
      <c r="H36" s="26"/>
      <c r="I36" s="26"/>
      <c r="J36" s="15">
        <f t="shared" si="9"/>
        <v>54360</v>
      </c>
    </row>
    <row r="37" spans="1:10" s="4" customFormat="1" x14ac:dyDescent="0.25">
      <c r="A37" s="57">
        <v>71</v>
      </c>
      <c r="B37" s="57"/>
      <c r="C37" s="58">
        <v>223001</v>
      </c>
      <c r="D37" s="28" t="s">
        <v>83</v>
      </c>
      <c r="E37" s="15">
        <v>3600</v>
      </c>
      <c r="F37" s="26"/>
      <c r="G37" s="26"/>
      <c r="H37" s="26"/>
      <c r="I37" s="26"/>
      <c r="J37" s="15">
        <f t="shared" si="9"/>
        <v>3600</v>
      </c>
    </row>
    <row r="38" spans="1:10" s="4" customFormat="1" x14ac:dyDescent="0.25">
      <c r="A38" s="57">
        <v>71</v>
      </c>
      <c r="B38" s="57"/>
      <c r="C38" s="58">
        <v>223001</v>
      </c>
      <c r="D38" s="28" t="s">
        <v>84</v>
      </c>
      <c r="E38" s="15">
        <v>240</v>
      </c>
      <c r="F38" s="26"/>
      <c r="G38" s="26"/>
      <c r="H38" s="26"/>
      <c r="I38" s="26"/>
      <c r="J38" s="15">
        <f t="shared" si="9"/>
        <v>240</v>
      </c>
    </row>
    <row r="39" spans="1:10" s="4" customFormat="1" x14ac:dyDescent="0.25">
      <c r="A39" s="57">
        <v>71</v>
      </c>
      <c r="B39" s="57"/>
      <c r="C39" s="58">
        <v>223001</v>
      </c>
      <c r="D39" s="28" t="s">
        <v>85</v>
      </c>
      <c r="E39" s="15">
        <v>60</v>
      </c>
      <c r="F39" s="26"/>
      <c r="G39" s="26"/>
      <c r="H39" s="26"/>
      <c r="I39" s="26"/>
      <c r="J39" s="15">
        <f t="shared" si="9"/>
        <v>60</v>
      </c>
    </row>
    <row r="40" spans="1:10" s="29" customFormat="1" ht="12.75" x14ac:dyDescent="0.2">
      <c r="A40" s="57">
        <v>71</v>
      </c>
      <c r="B40" s="53"/>
      <c r="C40" s="58">
        <v>223001</v>
      </c>
      <c r="D40" s="13" t="s">
        <v>86</v>
      </c>
      <c r="E40" s="15">
        <v>110000</v>
      </c>
      <c r="F40" s="49"/>
      <c r="G40" s="49"/>
      <c r="H40" s="49"/>
      <c r="I40" s="49"/>
      <c r="J40" s="15">
        <f t="shared" si="9"/>
        <v>110000</v>
      </c>
    </row>
    <row r="41" spans="1:10" x14ac:dyDescent="0.25">
      <c r="A41" s="57">
        <v>71</v>
      </c>
      <c r="B41" s="53"/>
      <c r="C41" s="55" t="s">
        <v>151</v>
      </c>
      <c r="D41" s="13" t="s">
        <v>87</v>
      </c>
      <c r="E41" s="15">
        <v>2000</v>
      </c>
      <c r="F41" s="81"/>
      <c r="G41" s="81">
        <v>1000</v>
      </c>
      <c r="H41" s="81"/>
      <c r="I41" s="81">
        <v>700</v>
      </c>
      <c r="J41" s="15">
        <f t="shared" si="9"/>
        <v>3700</v>
      </c>
    </row>
    <row r="42" spans="1:10" x14ac:dyDescent="0.25">
      <c r="A42" s="18" t="s">
        <v>45</v>
      </c>
      <c r="B42" s="18"/>
      <c r="C42" s="19"/>
      <c r="D42" s="20" t="s">
        <v>77</v>
      </c>
      <c r="E42" s="21">
        <f t="shared" ref="E42:J42" si="10">SUM(E32:E41)</f>
        <v>190180</v>
      </c>
      <c r="F42" s="21">
        <f t="shared" si="10"/>
        <v>27612.99</v>
      </c>
      <c r="G42" s="21">
        <f t="shared" si="10"/>
        <v>4100</v>
      </c>
      <c r="H42" s="21">
        <f t="shared" si="10"/>
        <v>10000</v>
      </c>
      <c r="I42" s="21">
        <f t="shared" si="10"/>
        <v>3700</v>
      </c>
      <c r="J42" s="21">
        <f t="shared" si="10"/>
        <v>235592.99</v>
      </c>
    </row>
    <row r="43" spans="1:10" ht="15.75" thickBot="1" x14ac:dyDescent="0.3">
      <c r="A43" s="105" t="s">
        <v>73</v>
      </c>
      <c r="B43" s="106"/>
      <c r="C43" s="106"/>
      <c r="D43" s="107"/>
      <c r="E43" s="23">
        <f t="shared" ref="E43:F43" si="11">SUM(E42,E30)</f>
        <v>361973</v>
      </c>
      <c r="F43" s="23">
        <f t="shared" si="11"/>
        <v>93612.99</v>
      </c>
      <c r="G43" s="23">
        <f t="shared" ref="G43:H43" si="12">SUM(G42,G30)</f>
        <v>4100</v>
      </c>
      <c r="H43" s="23">
        <f t="shared" si="12"/>
        <v>12362</v>
      </c>
      <c r="I43" s="23">
        <f>SUM(I42,I30)</f>
        <v>-845</v>
      </c>
      <c r="J43" s="23">
        <f>SUM(J42,J30)</f>
        <v>471202.99</v>
      </c>
    </row>
    <row r="44" spans="1:10" ht="16.5" thickBot="1" x14ac:dyDescent="0.3">
      <c r="A44" s="30"/>
      <c r="B44" s="119" t="s">
        <v>4</v>
      </c>
      <c r="C44" s="120"/>
      <c r="D44" s="120"/>
      <c r="E44" s="31">
        <f t="shared" ref="E44:J44" si="13">E43+E22</f>
        <v>855228</v>
      </c>
      <c r="F44" s="31">
        <f t="shared" si="13"/>
        <v>125821.45000000001</v>
      </c>
      <c r="G44" s="31">
        <f t="shared" si="13"/>
        <v>4250</v>
      </c>
      <c r="H44" s="31">
        <f t="shared" si="13"/>
        <v>21379</v>
      </c>
      <c r="I44" s="31">
        <f t="shared" si="13"/>
        <v>3700</v>
      </c>
      <c r="J44" s="31">
        <f t="shared" si="13"/>
        <v>1010378.45</v>
      </c>
    </row>
    <row r="45" spans="1:10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spans="1:10" ht="8.2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0" ht="15.75" thickBot="1" x14ac:dyDescent="0.3">
      <c r="A47" s="6"/>
      <c r="B47" s="6" t="s">
        <v>5</v>
      </c>
      <c r="C47" s="4"/>
      <c r="D47" s="5"/>
      <c r="E47" s="114" t="s">
        <v>15</v>
      </c>
      <c r="F47" s="115"/>
      <c r="G47" s="115"/>
      <c r="H47" s="115"/>
      <c r="I47" s="115"/>
      <c r="J47" s="116"/>
    </row>
    <row r="48" spans="1:10" ht="27" thickBot="1" x14ac:dyDescent="0.3">
      <c r="A48" s="7" t="s">
        <v>19</v>
      </c>
      <c r="B48" s="7" t="s">
        <v>105</v>
      </c>
      <c r="C48" s="8" t="s">
        <v>21</v>
      </c>
      <c r="D48" s="94" t="s">
        <v>2</v>
      </c>
      <c r="E48" s="96" t="s">
        <v>148</v>
      </c>
      <c r="F48" s="96" t="s">
        <v>149</v>
      </c>
      <c r="G48" s="96" t="s">
        <v>150</v>
      </c>
      <c r="H48" s="98" t="s">
        <v>159</v>
      </c>
      <c r="I48" s="98" t="s">
        <v>161</v>
      </c>
      <c r="J48" s="97" t="s">
        <v>96</v>
      </c>
    </row>
    <row r="49" spans="1:18" x14ac:dyDescent="0.25">
      <c r="A49" s="111" t="s">
        <v>49</v>
      </c>
      <c r="B49" s="112"/>
      <c r="C49" s="112"/>
      <c r="D49" s="113"/>
      <c r="E49" s="9"/>
      <c r="F49" s="9"/>
      <c r="G49" s="9"/>
      <c r="H49" s="9"/>
      <c r="I49" s="9"/>
      <c r="J49" s="9"/>
    </row>
    <row r="50" spans="1:18" x14ac:dyDescent="0.25">
      <c r="A50" s="60" t="s">
        <v>20</v>
      </c>
      <c r="B50" s="60" t="s">
        <v>107</v>
      </c>
      <c r="C50" s="55" t="s">
        <v>108</v>
      </c>
      <c r="D50" s="13" t="s">
        <v>22</v>
      </c>
      <c r="E50" s="26">
        <v>86560</v>
      </c>
      <c r="F50" s="26"/>
      <c r="G50" s="26"/>
      <c r="H50" s="26">
        <v>4430</v>
      </c>
      <c r="I50" s="26">
        <v>8670</v>
      </c>
      <c r="J50" s="15">
        <f t="shared" ref="J50:J64" si="14">E50+F50+G50+H50+I50</f>
        <v>99660</v>
      </c>
      <c r="M50" s="99"/>
    </row>
    <row r="51" spans="1:18" x14ac:dyDescent="0.25">
      <c r="A51" s="60" t="s">
        <v>20</v>
      </c>
      <c r="B51" s="60" t="s">
        <v>107</v>
      </c>
      <c r="C51" s="53">
        <v>620</v>
      </c>
      <c r="D51" s="13" t="s">
        <v>24</v>
      </c>
      <c r="E51" s="26">
        <v>31984</v>
      </c>
      <c r="F51" s="26"/>
      <c r="G51" s="26"/>
      <c r="H51" s="26">
        <v>1550</v>
      </c>
      <c r="I51" s="26">
        <v>3204</v>
      </c>
      <c r="J51" s="15">
        <f t="shared" si="14"/>
        <v>36738</v>
      </c>
      <c r="M51" s="99"/>
    </row>
    <row r="52" spans="1:18" x14ac:dyDescent="0.25">
      <c r="A52" s="60" t="s">
        <v>20</v>
      </c>
      <c r="B52" s="60" t="s">
        <v>107</v>
      </c>
      <c r="C52" s="53">
        <v>640</v>
      </c>
      <c r="D52" s="13" t="s">
        <v>100</v>
      </c>
      <c r="E52" s="26">
        <v>800</v>
      </c>
      <c r="F52" s="26"/>
      <c r="G52" s="26"/>
      <c r="H52" s="26"/>
      <c r="I52" s="26">
        <v>50</v>
      </c>
      <c r="J52" s="15">
        <f t="shared" si="14"/>
        <v>850</v>
      </c>
      <c r="M52" s="99"/>
    </row>
    <row r="53" spans="1:18" x14ac:dyDescent="0.25">
      <c r="A53" s="60" t="s">
        <v>20</v>
      </c>
      <c r="B53" s="60" t="s">
        <v>107</v>
      </c>
      <c r="C53" s="55" t="s">
        <v>152</v>
      </c>
      <c r="D53" s="13" t="s">
        <v>10</v>
      </c>
      <c r="E53" s="26">
        <v>3000</v>
      </c>
      <c r="F53" s="26"/>
      <c r="G53" s="26"/>
      <c r="H53" s="26"/>
      <c r="I53" s="26"/>
      <c r="J53" s="15">
        <f t="shared" si="14"/>
        <v>3000</v>
      </c>
    </row>
    <row r="54" spans="1:18" ht="15" customHeight="1" x14ac:dyDescent="0.25">
      <c r="A54" s="60" t="s">
        <v>20</v>
      </c>
      <c r="B54" s="60" t="s">
        <v>107</v>
      </c>
      <c r="C54" s="55" t="s">
        <v>153</v>
      </c>
      <c r="D54" s="13" t="s">
        <v>27</v>
      </c>
      <c r="E54" s="26">
        <v>75</v>
      </c>
      <c r="F54" s="26"/>
      <c r="G54" s="26">
        <v>50</v>
      </c>
      <c r="H54" s="26"/>
      <c r="I54" s="26"/>
      <c r="J54" s="15">
        <f t="shared" si="14"/>
        <v>125</v>
      </c>
      <c r="M54" s="99"/>
      <c r="R54" s="100"/>
    </row>
    <row r="55" spans="1:18" x14ac:dyDescent="0.25">
      <c r="A55" s="60" t="s">
        <v>20</v>
      </c>
      <c r="B55" s="60" t="s">
        <v>107</v>
      </c>
      <c r="C55" s="55" t="s">
        <v>154</v>
      </c>
      <c r="D55" s="13" t="s">
        <v>25</v>
      </c>
      <c r="E55" s="26">
        <v>1200</v>
      </c>
      <c r="F55" s="26"/>
      <c r="G55" s="26"/>
      <c r="H55" s="26"/>
      <c r="I55" s="26"/>
      <c r="J55" s="15">
        <f t="shared" si="14"/>
        <v>1200</v>
      </c>
      <c r="M55" s="99"/>
      <c r="R55" s="101"/>
    </row>
    <row r="56" spans="1:18" x14ac:dyDescent="0.25">
      <c r="A56" s="60" t="s">
        <v>20</v>
      </c>
      <c r="B56" s="60" t="s">
        <v>107</v>
      </c>
      <c r="C56" s="55" t="s">
        <v>155</v>
      </c>
      <c r="D56" s="13" t="s">
        <v>90</v>
      </c>
      <c r="E56" s="26">
        <v>3000</v>
      </c>
      <c r="F56" s="26"/>
      <c r="G56" s="26"/>
      <c r="H56" s="26"/>
      <c r="I56" s="26"/>
      <c r="J56" s="15">
        <f t="shared" si="14"/>
        <v>3000</v>
      </c>
      <c r="M56" s="99"/>
      <c r="R56" s="100"/>
    </row>
    <row r="57" spans="1:18" x14ac:dyDescent="0.25">
      <c r="A57" s="60" t="s">
        <v>20</v>
      </c>
      <c r="B57" s="60" t="s">
        <v>107</v>
      </c>
      <c r="C57" s="53">
        <v>637014</v>
      </c>
      <c r="D57" s="13" t="s">
        <v>12</v>
      </c>
      <c r="E57" s="26">
        <v>4500</v>
      </c>
      <c r="F57" s="26"/>
      <c r="G57" s="26"/>
      <c r="H57" s="26"/>
      <c r="I57" s="26">
        <v>250</v>
      </c>
      <c r="J57" s="15">
        <f t="shared" si="14"/>
        <v>4750</v>
      </c>
      <c r="M57" s="99"/>
      <c r="R57" s="100"/>
    </row>
    <row r="58" spans="1:18" x14ac:dyDescent="0.25">
      <c r="A58" s="60" t="s">
        <v>20</v>
      </c>
      <c r="B58" s="60" t="s">
        <v>107</v>
      </c>
      <c r="C58" s="53">
        <v>637016</v>
      </c>
      <c r="D58" s="13" t="s">
        <v>26</v>
      </c>
      <c r="E58" s="26">
        <v>952</v>
      </c>
      <c r="F58" s="26"/>
      <c r="G58" s="26"/>
      <c r="H58" s="26"/>
      <c r="I58" s="26">
        <v>95</v>
      </c>
      <c r="J58" s="15">
        <f t="shared" si="14"/>
        <v>1047</v>
      </c>
      <c r="M58" s="99"/>
      <c r="R58" s="102"/>
    </row>
    <row r="59" spans="1:18" x14ac:dyDescent="0.25">
      <c r="A59" s="60" t="s">
        <v>20</v>
      </c>
      <c r="B59" s="60" t="s">
        <v>107</v>
      </c>
      <c r="C59" s="53" t="s">
        <v>156</v>
      </c>
      <c r="D59" s="13" t="s">
        <v>99</v>
      </c>
      <c r="E59" s="26">
        <v>3000</v>
      </c>
      <c r="F59" s="26"/>
      <c r="G59" s="26"/>
      <c r="H59" s="26"/>
      <c r="I59" s="26"/>
      <c r="J59" s="15">
        <f t="shared" si="14"/>
        <v>3000</v>
      </c>
      <c r="M59" s="99"/>
      <c r="R59" s="102"/>
    </row>
    <row r="60" spans="1:18" x14ac:dyDescent="0.25">
      <c r="A60" s="60" t="s">
        <v>20</v>
      </c>
      <c r="B60" s="60" t="s">
        <v>107</v>
      </c>
      <c r="C60" s="53">
        <v>630</v>
      </c>
      <c r="D60" s="13" t="s">
        <v>28</v>
      </c>
      <c r="E60" s="26">
        <v>4100</v>
      </c>
      <c r="F60" s="26"/>
      <c r="G60" s="26"/>
      <c r="H60" s="26"/>
      <c r="I60" s="26"/>
      <c r="J60" s="15">
        <f t="shared" si="14"/>
        <v>4100</v>
      </c>
      <c r="M60" s="99"/>
      <c r="R60" s="102"/>
    </row>
    <row r="61" spans="1:18" x14ac:dyDescent="0.25">
      <c r="A61" s="33"/>
      <c r="B61" s="33"/>
      <c r="C61" s="34"/>
      <c r="D61" s="35" t="s">
        <v>6</v>
      </c>
      <c r="E61" s="85"/>
      <c r="F61" s="37"/>
      <c r="G61" s="37"/>
      <c r="H61" s="37"/>
      <c r="I61" s="37"/>
      <c r="J61" s="37"/>
      <c r="M61" s="99"/>
      <c r="R61" s="102"/>
    </row>
    <row r="62" spans="1:18" x14ac:dyDescent="0.25">
      <c r="A62" s="60" t="s">
        <v>20</v>
      </c>
      <c r="B62" s="60" t="s">
        <v>109</v>
      </c>
      <c r="C62" s="53">
        <v>630</v>
      </c>
      <c r="D62" s="38" t="s">
        <v>136</v>
      </c>
      <c r="E62" s="83">
        <v>0</v>
      </c>
      <c r="F62" s="26"/>
      <c r="G62" s="26"/>
      <c r="H62" s="26"/>
      <c r="I62" s="26"/>
      <c r="J62" s="15">
        <f t="shared" si="14"/>
        <v>0</v>
      </c>
      <c r="M62" s="99"/>
      <c r="R62" s="102"/>
    </row>
    <row r="63" spans="1:18" x14ac:dyDescent="0.25">
      <c r="A63" s="60" t="s">
        <v>20</v>
      </c>
      <c r="B63" s="60" t="s">
        <v>109</v>
      </c>
      <c r="C63" s="53">
        <v>630</v>
      </c>
      <c r="D63" s="39" t="s">
        <v>29</v>
      </c>
      <c r="E63" s="83">
        <v>0</v>
      </c>
      <c r="F63" s="26"/>
      <c r="G63" s="26">
        <v>100</v>
      </c>
      <c r="H63" s="26"/>
      <c r="I63" s="26"/>
      <c r="J63" s="15">
        <f t="shared" si="14"/>
        <v>100</v>
      </c>
      <c r="K63"/>
    </row>
    <row r="64" spans="1:18" x14ac:dyDescent="0.25">
      <c r="A64" s="60" t="s">
        <v>20</v>
      </c>
      <c r="B64" s="60" t="s">
        <v>109</v>
      </c>
      <c r="C64" s="53">
        <v>630</v>
      </c>
      <c r="D64" s="39" t="s">
        <v>34</v>
      </c>
      <c r="E64" s="83">
        <v>0</v>
      </c>
      <c r="F64" s="26"/>
      <c r="G64" s="26"/>
      <c r="H64" s="26"/>
      <c r="I64" s="26"/>
      <c r="J64" s="15">
        <f t="shared" si="14"/>
        <v>0</v>
      </c>
      <c r="L64"/>
      <c r="M64" s="99"/>
    </row>
    <row r="65" spans="1:14" x14ac:dyDescent="0.25">
      <c r="A65" s="18" t="s">
        <v>45</v>
      </c>
      <c r="B65" s="18"/>
      <c r="C65" s="19"/>
      <c r="D65" s="20" t="s">
        <v>23</v>
      </c>
      <c r="E65" s="84">
        <f t="shared" ref="E65:J65" si="15">SUM(E62:E64)</f>
        <v>0</v>
      </c>
      <c r="F65" s="84">
        <f t="shared" si="15"/>
        <v>0</v>
      </c>
      <c r="G65" s="21">
        <f t="shared" si="15"/>
        <v>100</v>
      </c>
      <c r="H65" s="21">
        <f t="shared" si="15"/>
        <v>0</v>
      </c>
      <c r="I65" s="21">
        <f t="shared" si="15"/>
        <v>0</v>
      </c>
      <c r="J65" s="21">
        <f t="shared" si="15"/>
        <v>100</v>
      </c>
    </row>
    <row r="66" spans="1:14" x14ac:dyDescent="0.25">
      <c r="A66" s="33"/>
      <c r="B66" s="33"/>
      <c r="C66" s="34"/>
      <c r="D66" s="35" t="s">
        <v>7</v>
      </c>
      <c r="E66" s="85"/>
      <c r="F66" s="37"/>
      <c r="G66" s="37"/>
      <c r="H66" s="37"/>
      <c r="I66" s="37"/>
      <c r="J66" s="37"/>
      <c r="L66"/>
      <c r="M66" s="99"/>
      <c r="N66"/>
    </row>
    <row r="67" spans="1:14" s="40" customFormat="1" x14ac:dyDescent="0.25">
      <c r="A67" s="60" t="s">
        <v>20</v>
      </c>
      <c r="B67" s="60" t="s">
        <v>110</v>
      </c>
      <c r="C67" s="53">
        <v>630</v>
      </c>
      <c r="D67" s="13" t="s">
        <v>30</v>
      </c>
      <c r="E67" s="26">
        <v>0</v>
      </c>
      <c r="F67" s="26"/>
      <c r="G67" s="26"/>
      <c r="H67" s="26"/>
      <c r="I67" s="26"/>
      <c r="J67" s="15">
        <f t="shared" ref="J67:J70" si="16">E67+F67+G67+H67+I67</f>
        <v>0</v>
      </c>
      <c r="M67" s="99"/>
      <c r="N67"/>
    </row>
    <row r="68" spans="1:14" x14ac:dyDescent="0.25">
      <c r="A68" s="60" t="s">
        <v>20</v>
      </c>
      <c r="B68" s="60" t="s">
        <v>110</v>
      </c>
      <c r="C68" s="53">
        <v>630</v>
      </c>
      <c r="D68" s="13" t="s">
        <v>31</v>
      </c>
      <c r="E68" s="26">
        <v>0</v>
      </c>
      <c r="F68" s="26"/>
      <c r="G68" s="26"/>
      <c r="H68" s="26"/>
      <c r="I68" s="26"/>
      <c r="J68" s="15">
        <f t="shared" si="16"/>
        <v>0</v>
      </c>
    </row>
    <row r="69" spans="1:14" x14ac:dyDescent="0.25">
      <c r="A69" s="60" t="s">
        <v>20</v>
      </c>
      <c r="B69" s="60" t="s">
        <v>110</v>
      </c>
      <c r="C69" s="53">
        <v>630</v>
      </c>
      <c r="D69" s="13" t="s">
        <v>32</v>
      </c>
      <c r="E69" s="26">
        <v>1500</v>
      </c>
      <c r="F69" s="26"/>
      <c r="G69" s="26">
        <v>150</v>
      </c>
      <c r="H69" s="26"/>
      <c r="I69" s="26"/>
      <c r="J69" s="15">
        <f t="shared" si="16"/>
        <v>1650</v>
      </c>
    </row>
    <row r="70" spans="1:14" x14ac:dyDescent="0.25">
      <c r="A70" s="60" t="s">
        <v>20</v>
      </c>
      <c r="B70" s="60" t="s">
        <v>110</v>
      </c>
      <c r="C70" s="53">
        <v>630</v>
      </c>
      <c r="D70" s="13" t="s">
        <v>33</v>
      </c>
      <c r="E70" s="26">
        <v>0</v>
      </c>
      <c r="F70" s="26"/>
      <c r="G70" s="26"/>
      <c r="H70" s="26"/>
      <c r="I70" s="26"/>
      <c r="J70" s="15">
        <f t="shared" si="16"/>
        <v>0</v>
      </c>
    </row>
    <row r="71" spans="1:14" x14ac:dyDescent="0.25">
      <c r="A71" s="18" t="s">
        <v>45</v>
      </c>
      <c r="B71" s="18"/>
      <c r="C71" s="41"/>
      <c r="D71" s="20" t="s">
        <v>7</v>
      </c>
      <c r="E71" s="22">
        <f>SUM(E67:E70)</f>
        <v>1500</v>
      </c>
      <c r="F71" s="22">
        <f t="shared" ref="F71:I71" si="17">SUM(F67:F70)</f>
        <v>0</v>
      </c>
      <c r="G71" s="22">
        <f t="shared" si="17"/>
        <v>150</v>
      </c>
      <c r="H71" s="22">
        <f t="shared" si="17"/>
        <v>0</v>
      </c>
      <c r="I71" s="22">
        <f t="shared" si="17"/>
        <v>0</v>
      </c>
      <c r="J71" s="22">
        <f t="shared" ref="J71" si="18">SUM(J67:J70)</f>
        <v>1650</v>
      </c>
    </row>
    <row r="72" spans="1:14" x14ac:dyDescent="0.25">
      <c r="A72" s="33"/>
      <c r="B72" s="33"/>
      <c r="C72" s="34"/>
      <c r="D72" s="35" t="s">
        <v>9</v>
      </c>
      <c r="E72" s="85"/>
      <c r="F72" s="37"/>
      <c r="G72" s="37"/>
      <c r="H72" s="37"/>
      <c r="I72" s="37"/>
      <c r="J72" s="37"/>
    </row>
    <row r="73" spans="1:14" s="40" customFormat="1" x14ac:dyDescent="0.25">
      <c r="A73" s="60" t="s">
        <v>20</v>
      </c>
      <c r="B73" s="61" t="s">
        <v>107</v>
      </c>
      <c r="C73" s="53">
        <v>630</v>
      </c>
      <c r="D73" s="42" t="s">
        <v>35</v>
      </c>
      <c r="E73" s="26">
        <v>38000</v>
      </c>
      <c r="F73" s="26"/>
      <c r="G73" s="26"/>
      <c r="H73" s="26"/>
      <c r="I73" s="26">
        <v>5000</v>
      </c>
      <c r="J73" s="15">
        <f t="shared" ref="J73:J77" si="19">E73+F73+G73+H73+I73</f>
        <v>43000</v>
      </c>
      <c r="M73" s="99"/>
      <c r="N73"/>
    </row>
    <row r="74" spans="1:14" s="40" customFormat="1" x14ac:dyDescent="0.25">
      <c r="A74" s="60" t="s">
        <v>20</v>
      </c>
      <c r="B74" s="61" t="s">
        <v>107</v>
      </c>
      <c r="C74" s="53">
        <v>630</v>
      </c>
      <c r="D74" s="42" t="s">
        <v>101</v>
      </c>
      <c r="E74" s="26">
        <v>40000</v>
      </c>
      <c r="F74" s="26"/>
      <c r="G74" s="26"/>
      <c r="H74" s="26"/>
      <c r="I74" s="26">
        <v>-13000</v>
      </c>
      <c r="J74" s="15">
        <f t="shared" si="19"/>
        <v>27000</v>
      </c>
      <c r="M74" s="99"/>
      <c r="N74"/>
    </row>
    <row r="75" spans="1:14" s="29" customFormat="1" ht="12.75" x14ac:dyDescent="0.2">
      <c r="A75" s="60" t="s">
        <v>20</v>
      </c>
      <c r="B75" s="61" t="s">
        <v>107</v>
      </c>
      <c r="C75" s="53">
        <v>630</v>
      </c>
      <c r="D75" s="42" t="s">
        <v>36</v>
      </c>
      <c r="E75" s="15">
        <v>11000</v>
      </c>
      <c r="F75" s="15"/>
      <c r="G75" s="15"/>
      <c r="H75" s="15"/>
      <c r="I75" s="15"/>
      <c r="J75" s="15">
        <f t="shared" si="19"/>
        <v>11000</v>
      </c>
    </row>
    <row r="76" spans="1:14" s="29" customFormat="1" x14ac:dyDescent="0.25">
      <c r="A76" s="60" t="s">
        <v>20</v>
      </c>
      <c r="B76" s="61" t="s">
        <v>107</v>
      </c>
      <c r="C76" s="53">
        <v>630</v>
      </c>
      <c r="D76" s="42" t="s">
        <v>37</v>
      </c>
      <c r="E76" s="15">
        <v>200</v>
      </c>
      <c r="F76" s="15"/>
      <c r="G76" s="15"/>
      <c r="H76" s="15"/>
      <c r="I76" s="15"/>
      <c r="J76" s="15">
        <f t="shared" si="19"/>
        <v>200</v>
      </c>
      <c r="K76" s="40"/>
      <c r="L76" s="40"/>
      <c r="M76" s="99"/>
      <c r="N76"/>
    </row>
    <row r="77" spans="1:14" s="29" customFormat="1" x14ac:dyDescent="0.25">
      <c r="A77" s="60" t="s">
        <v>20</v>
      </c>
      <c r="B77" s="61" t="s">
        <v>107</v>
      </c>
      <c r="C77" s="53">
        <v>630</v>
      </c>
      <c r="D77" s="42" t="s">
        <v>38</v>
      </c>
      <c r="E77" s="15">
        <v>0</v>
      </c>
      <c r="F77" s="15"/>
      <c r="G77" s="15"/>
      <c r="H77" s="15"/>
      <c r="I77" s="15"/>
      <c r="J77" s="15">
        <f t="shared" si="19"/>
        <v>0</v>
      </c>
      <c r="K77" s="40"/>
      <c r="L77" s="40"/>
      <c r="M77" s="99"/>
      <c r="N77"/>
    </row>
    <row r="78" spans="1:14" x14ac:dyDescent="0.25">
      <c r="A78" s="18" t="s">
        <v>45</v>
      </c>
      <c r="B78" s="18"/>
      <c r="C78" s="41"/>
      <c r="D78" s="20" t="s">
        <v>9</v>
      </c>
      <c r="E78" s="21">
        <f>SUM(E73:E77)</f>
        <v>89200</v>
      </c>
      <c r="F78" s="21">
        <f t="shared" ref="F78:I78" si="20">SUM(F73:F77)</f>
        <v>0</v>
      </c>
      <c r="G78" s="21">
        <f t="shared" si="20"/>
        <v>0</v>
      </c>
      <c r="H78" s="21">
        <f t="shared" si="20"/>
        <v>0</v>
      </c>
      <c r="I78" s="21">
        <f t="shared" si="20"/>
        <v>-8000</v>
      </c>
      <c r="J78" s="21">
        <f t="shared" ref="J78" si="21">SUM(J73:J77)</f>
        <v>81200</v>
      </c>
    </row>
    <row r="79" spans="1:14" x14ac:dyDescent="0.25">
      <c r="A79" s="33"/>
      <c r="B79" s="33"/>
      <c r="C79" s="34"/>
      <c r="D79" s="35" t="s">
        <v>11</v>
      </c>
      <c r="E79" s="85"/>
      <c r="F79" s="37"/>
      <c r="G79" s="37"/>
      <c r="H79" s="37"/>
      <c r="I79" s="37"/>
      <c r="J79" s="37"/>
    </row>
    <row r="80" spans="1:14" s="40" customFormat="1" x14ac:dyDescent="0.25">
      <c r="A80" s="60" t="s">
        <v>20</v>
      </c>
      <c r="B80" s="61" t="s">
        <v>111</v>
      </c>
      <c r="C80" s="53">
        <v>717</v>
      </c>
      <c r="D80" s="13" t="s">
        <v>39</v>
      </c>
      <c r="E80" s="50"/>
      <c r="F80" s="50"/>
      <c r="G80" s="50"/>
      <c r="H80" s="50"/>
      <c r="I80" s="50"/>
      <c r="J80" s="50">
        <f>E80+F80+G80+H80+I80</f>
        <v>0</v>
      </c>
    </row>
    <row r="81" spans="1:10" s="40" customFormat="1" x14ac:dyDescent="0.25">
      <c r="A81" s="60" t="s">
        <v>20</v>
      </c>
      <c r="B81" s="60" t="s">
        <v>111</v>
      </c>
      <c r="C81" s="53">
        <v>630</v>
      </c>
      <c r="D81" s="13" t="s">
        <v>40</v>
      </c>
      <c r="E81" s="26">
        <v>5100</v>
      </c>
      <c r="F81" s="26"/>
      <c r="G81" s="26">
        <v>500</v>
      </c>
      <c r="H81" s="26"/>
      <c r="I81" s="26"/>
      <c r="J81" s="15">
        <f t="shared" ref="J81" si="22">E81+F81+G81+H81+I81</f>
        <v>5600</v>
      </c>
    </row>
    <row r="82" spans="1:10" s="40" customFormat="1" x14ac:dyDescent="0.25">
      <c r="A82" s="60" t="s">
        <v>20</v>
      </c>
      <c r="B82" s="61" t="s">
        <v>112</v>
      </c>
      <c r="C82" s="53">
        <v>717</v>
      </c>
      <c r="D82" s="13" t="s">
        <v>41</v>
      </c>
      <c r="E82" s="50">
        <v>0</v>
      </c>
      <c r="F82" s="50"/>
      <c r="G82" s="50"/>
      <c r="H82" s="50"/>
      <c r="I82" s="50"/>
      <c r="J82" s="50">
        <f>E82+F82+G82+H82+I82</f>
        <v>0</v>
      </c>
    </row>
    <row r="83" spans="1:10" s="40" customFormat="1" x14ac:dyDescent="0.25">
      <c r="A83" s="60" t="s">
        <v>20</v>
      </c>
      <c r="B83" s="60" t="s">
        <v>112</v>
      </c>
      <c r="C83" s="53">
        <v>630</v>
      </c>
      <c r="D83" s="13" t="s">
        <v>42</v>
      </c>
      <c r="E83" s="26">
        <v>500</v>
      </c>
      <c r="F83" s="26"/>
      <c r="G83" s="26">
        <v>150</v>
      </c>
      <c r="H83" s="26"/>
      <c r="I83" s="26"/>
      <c r="J83" s="15">
        <f t="shared" ref="J83:J84" si="23">E83+F83+G83+H83+I83</f>
        <v>650</v>
      </c>
    </row>
    <row r="84" spans="1:10" s="40" customFormat="1" x14ac:dyDescent="0.25">
      <c r="A84" s="60" t="s">
        <v>20</v>
      </c>
      <c r="B84" s="61" t="s">
        <v>113</v>
      </c>
      <c r="C84" s="53">
        <v>630</v>
      </c>
      <c r="D84" s="13" t="s">
        <v>43</v>
      </c>
      <c r="E84" s="26">
        <v>1000</v>
      </c>
      <c r="F84" s="26"/>
      <c r="G84" s="26"/>
      <c r="H84" s="26"/>
      <c r="I84" s="26"/>
      <c r="J84" s="15">
        <f t="shared" si="23"/>
        <v>1000</v>
      </c>
    </row>
    <row r="85" spans="1:10" x14ac:dyDescent="0.25">
      <c r="A85" s="18" t="s">
        <v>45</v>
      </c>
      <c r="B85" s="18"/>
      <c r="C85" s="41"/>
      <c r="D85" s="20" t="s">
        <v>11</v>
      </c>
      <c r="E85" s="21">
        <f>SUM(E80:E84)</f>
        <v>6600</v>
      </c>
      <c r="F85" s="21">
        <f t="shared" ref="F85:I85" si="24">SUM(F80:F84)</f>
        <v>0</v>
      </c>
      <c r="G85" s="21">
        <f t="shared" si="24"/>
        <v>650</v>
      </c>
      <c r="H85" s="21">
        <f t="shared" si="24"/>
        <v>0</v>
      </c>
      <c r="I85" s="21">
        <f t="shared" si="24"/>
        <v>0</v>
      </c>
      <c r="J85" s="21">
        <f t="shared" ref="J85" si="25">SUM(J80:J84)</f>
        <v>7250</v>
      </c>
    </row>
    <row r="86" spans="1:10" x14ac:dyDescent="0.25">
      <c r="A86" s="33"/>
      <c r="B86" s="33"/>
      <c r="C86" s="34"/>
      <c r="D86" s="35" t="s">
        <v>13</v>
      </c>
      <c r="E86" s="85"/>
      <c r="F86" s="37"/>
      <c r="G86" s="37"/>
      <c r="H86" s="37"/>
      <c r="I86" s="37"/>
      <c r="J86" s="37"/>
    </row>
    <row r="87" spans="1:10" s="40" customFormat="1" x14ac:dyDescent="0.25">
      <c r="A87" s="60" t="s">
        <v>20</v>
      </c>
      <c r="B87" s="61" t="s">
        <v>113</v>
      </c>
      <c r="C87" s="53">
        <v>630</v>
      </c>
      <c r="D87" s="13" t="s">
        <v>44</v>
      </c>
      <c r="E87" s="26">
        <v>200</v>
      </c>
      <c r="F87" s="26"/>
      <c r="G87" s="26"/>
      <c r="H87" s="26"/>
      <c r="I87" s="26"/>
      <c r="J87" s="15">
        <f t="shared" ref="J87:J88" si="26">E87+F87+G87+H87+I87</f>
        <v>200</v>
      </c>
    </row>
    <row r="88" spans="1:10" s="40" customFormat="1" x14ac:dyDescent="0.25">
      <c r="A88" s="60" t="s">
        <v>20</v>
      </c>
      <c r="B88" s="60" t="s">
        <v>107</v>
      </c>
      <c r="C88" s="53">
        <v>630</v>
      </c>
      <c r="D88" s="13" t="s">
        <v>129</v>
      </c>
      <c r="E88" s="26">
        <v>12400</v>
      </c>
      <c r="F88" s="26"/>
      <c r="G88" s="26">
        <v>-800</v>
      </c>
      <c r="H88" s="26"/>
      <c r="I88" s="26"/>
      <c r="J88" s="15">
        <f t="shared" si="26"/>
        <v>11600</v>
      </c>
    </row>
    <row r="89" spans="1:10" x14ac:dyDescent="0.25">
      <c r="A89" s="43"/>
      <c r="B89" s="18"/>
      <c r="C89" s="41"/>
      <c r="D89" s="20" t="s">
        <v>13</v>
      </c>
      <c r="E89" s="21">
        <f>SUM(E87:E88)</f>
        <v>12600</v>
      </c>
      <c r="F89" s="21">
        <f t="shared" ref="F89:G89" si="27">SUM(F87:F88)</f>
        <v>0</v>
      </c>
      <c r="G89" s="21">
        <f t="shared" si="27"/>
        <v>-800</v>
      </c>
      <c r="H89" s="21">
        <f t="shared" ref="H89:I89" si="28">SUM(H87:H88)</f>
        <v>0</v>
      </c>
      <c r="I89" s="21">
        <f t="shared" si="28"/>
        <v>0</v>
      </c>
      <c r="J89" s="21">
        <f>SUM(J87:J88)</f>
        <v>11800</v>
      </c>
    </row>
    <row r="90" spans="1:10" x14ac:dyDescent="0.25">
      <c r="A90" s="33"/>
      <c r="B90" s="33" t="s">
        <v>72</v>
      </c>
      <c r="C90" s="34"/>
      <c r="D90" s="35"/>
      <c r="E90" s="36">
        <f>SUM(E89,E85,E78,E71,E65,E50:E60)</f>
        <v>249071</v>
      </c>
      <c r="F90" s="36">
        <f t="shared" ref="F90:G90" si="29">SUM(F89,F85,F78,F71,F65,F50:F60)</f>
        <v>0</v>
      </c>
      <c r="G90" s="36">
        <f t="shared" si="29"/>
        <v>150</v>
      </c>
      <c r="H90" s="36">
        <f t="shared" ref="H90:I90" si="30">SUM(H89,H85,H78,H71,H65,H50:H60)</f>
        <v>5980</v>
      </c>
      <c r="I90" s="36">
        <f t="shared" si="30"/>
        <v>4269</v>
      </c>
      <c r="J90" s="36">
        <f>SUM(J89,J85,J78,J71,J65,J50:J60)</f>
        <v>259470</v>
      </c>
    </row>
    <row r="91" spans="1:10" x14ac:dyDescent="0.25">
      <c r="A91" s="33"/>
      <c r="B91" s="33"/>
      <c r="C91" s="34"/>
      <c r="D91" s="35" t="s">
        <v>8</v>
      </c>
      <c r="E91" s="37"/>
      <c r="F91" s="37"/>
      <c r="G91" s="37"/>
      <c r="H91" s="37"/>
      <c r="I91" s="37"/>
      <c r="J91" s="37"/>
    </row>
    <row r="92" spans="1:10" x14ac:dyDescent="0.25">
      <c r="A92" s="60" t="s">
        <v>106</v>
      </c>
      <c r="B92" s="60" t="s">
        <v>109</v>
      </c>
      <c r="C92" s="55" t="s">
        <v>108</v>
      </c>
      <c r="D92" s="13" t="s">
        <v>22</v>
      </c>
      <c r="E92" s="26">
        <v>61800</v>
      </c>
      <c r="F92" s="83"/>
      <c r="G92" s="83"/>
      <c r="H92" s="83">
        <v>1750</v>
      </c>
      <c r="I92" s="83"/>
      <c r="J92" s="15">
        <f t="shared" ref="J92:J108" si="31">E92+F92+G92+H92+I92</f>
        <v>63550</v>
      </c>
    </row>
    <row r="93" spans="1:10" x14ac:dyDescent="0.25">
      <c r="A93" s="60" t="s">
        <v>106</v>
      </c>
      <c r="B93" s="60" t="s">
        <v>109</v>
      </c>
      <c r="C93" s="53">
        <v>620</v>
      </c>
      <c r="D93" s="13" t="s">
        <v>24</v>
      </c>
      <c r="E93" s="26">
        <v>22835</v>
      </c>
      <c r="F93" s="83"/>
      <c r="G93" s="83"/>
      <c r="H93" s="83">
        <v>612</v>
      </c>
      <c r="I93" s="83"/>
      <c r="J93" s="15">
        <f t="shared" si="31"/>
        <v>23447</v>
      </c>
    </row>
    <row r="94" spans="1:10" x14ac:dyDescent="0.25">
      <c r="A94" s="60" t="s">
        <v>106</v>
      </c>
      <c r="B94" s="60" t="s">
        <v>109</v>
      </c>
      <c r="C94" s="53">
        <v>640</v>
      </c>
      <c r="D94" s="13" t="s">
        <v>98</v>
      </c>
      <c r="E94" s="26">
        <v>500</v>
      </c>
      <c r="F94" s="83"/>
      <c r="G94" s="83"/>
      <c r="H94" s="83"/>
      <c r="I94" s="83"/>
      <c r="J94" s="15">
        <f t="shared" si="31"/>
        <v>500</v>
      </c>
    </row>
    <row r="95" spans="1:10" x14ac:dyDescent="0.25">
      <c r="A95" s="60" t="s">
        <v>20</v>
      </c>
      <c r="B95" s="60" t="s">
        <v>109</v>
      </c>
      <c r="C95" s="55" t="s">
        <v>152</v>
      </c>
      <c r="D95" s="13" t="s">
        <v>10</v>
      </c>
      <c r="E95" s="26"/>
      <c r="F95" s="26"/>
      <c r="G95" s="26"/>
      <c r="H95" s="26"/>
      <c r="I95" s="26"/>
      <c r="J95" s="15">
        <f t="shared" si="31"/>
        <v>0</v>
      </c>
    </row>
    <row r="96" spans="1:10" x14ac:dyDescent="0.25">
      <c r="A96" s="60" t="s">
        <v>20</v>
      </c>
      <c r="B96" s="60" t="s">
        <v>109</v>
      </c>
      <c r="C96" s="55" t="s">
        <v>153</v>
      </c>
      <c r="D96" s="13" t="s">
        <v>27</v>
      </c>
      <c r="E96" s="26"/>
      <c r="F96" s="26"/>
      <c r="G96" s="26"/>
      <c r="H96" s="26"/>
      <c r="I96" s="26"/>
      <c r="J96" s="15">
        <f t="shared" si="31"/>
        <v>0</v>
      </c>
    </row>
    <row r="97" spans="1:16" x14ac:dyDescent="0.25">
      <c r="A97" s="60" t="s">
        <v>20</v>
      </c>
      <c r="B97" s="60" t="s">
        <v>109</v>
      </c>
      <c r="C97" s="55" t="s">
        <v>154</v>
      </c>
      <c r="D97" s="13" t="s">
        <v>25</v>
      </c>
      <c r="E97" s="26">
        <v>1000</v>
      </c>
      <c r="F97" s="26"/>
      <c r="G97" s="26"/>
      <c r="H97" s="26"/>
      <c r="I97" s="26"/>
      <c r="J97" s="15">
        <f t="shared" si="31"/>
        <v>1000</v>
      </c>
    </row>
    <row r="98" spans="1:16" x14ac:dyDescent="0.25">
      <c r="A98" s="60" t="s">
        <v>20</v>
      </c>
      <c r="B98" s="60" t="s">
        <v>109</v>
      </c>
      <c r="C98" s="62" t="s">
        <v>157</v>
      </c>
      <c r="D98" s="13" t="s">
        <v>89</v>
      </c>
      <c r="E98" s="26">
        <v>3000</v>
      </c>
      <c r="F98" s="26"/>
      <c r="G98" s="26"/>
      <c r="H98" s="26"/>
      <c r="I98" s="26"/>
      <c r="J98" s="15">
        <f t="shared" si="31"/>
        <v>3000</v>
      </c>
    </row>
    <row r="99" spans="1:16" x14ac:dyDescent="0.25">
      <c r="A99" s="60" t="s">
        <v>106</v>
      </c>
      <c r="B99" s="60" t="s">
        <v>109</v>
      </c>
      <c r="C99" s="53">
        <v>637014</v>
      </c>
      <c r="D99" s="13" t="s">
        <v>12</v>
      </c>
      <c r="E99" s="26">
        <v>2650</v>
      </c>
      <c r="F99" s="26"/>
      <c r="G99" s="26"/>
      <c r="H99" s="26"/>
      <c r="I99" s="26"/>
      <c r="J99" s="15">
        <f t="shared" si="31"/>
        <v>2650</v>
      </c>
    </row>
    <row r="100" spans="1:16" x14ac:dyDescent="0.25">
      <c r="A100" s="60" t="s">
        <v>106</v>
      </c>
      <c r="B100" s="60" t="s">
        <v>109</v>
      </c>
      <c r="C100" s="53">
        <v>637016</v>
      </c>
      <c r="D100" s="13" t="s">
        <v>26</v>
      </c>
      <c r="E100" s="26">
        <v>680</v>
      </c>
      <c r="F100" s="26"/>
      <c r="G100" s="26"/>
      <c r="H100" s="26"/>
      <c r="I100" s="26"/>
      <c r="J100" s="15">
        <f t="shared" si="31"/>
        <v>680</v>
      </c>
    </row>
    <row r="101" spans="1:16" x14ac:dyDescent="0.25">
      <c r="A101" s="60" t="s">
        <v>20</v>
      </c>
      <c r="B101" s="60" t="s">
        <v>109</v>
      </c>
      <c r="C101" s="53">
        <v>630</v>
      </c>
      <c r="D101" s="13" t="s">
        <v>130</v>
      </c>
      <c r="E101" s="26">
        <v>15000</v>
      </c>
      <c r="F101" s="26">
        <v>1000</v>
      </c>
      <c r="G101" s="26"/>
      <c r="H101" s="26"/>
      <c r="I101" s="26">
        <v>2000</v>
      </c>
      <c r="J101" s="15">
        <f t="shared" si="31"/>
        <v>18000</v>
      </c>
      <c r="N101"/>
    </row>
    <row r="102" spans="1:16" x14ac:dyDescent="0.25">
      <c r="A102" s="60" t="s">
        <v>114</v>
      </c>
      <c r="B102" s="60" t="s">
        <v>109</v>
      </c>
      <c r="C102" s="53">
        <v>630</v>
      </c>
      <c r="D102" s="13" t="s">
        <v>50</v>
      </c>
      <c r="E102" s="26">
        <v>24050</v>
      </c>
      <c r="F102" s="83"/>
      <c r="G102" s="83"/>
      <c r="H102" s="83"/>
      <c r="I102" s="83"/>
      <c r="J102" s="15">
        <f t="shared" si="31"/>
        <v>24050</v>
      </c>
      <c r="N102"/>
    </row>
    <row r="103" spans="1:16" x14ac:dyDescent="0.25">
      <c r="A103" s="60" t="s">
        <v>114</v>
      </c>
      <c r="B103" s="60" t="s">
        <v>109</v>
      </c>
      <c r="C103" s="53">
        <v>630</v>
      </c>
      <c r="D103" s="13" t="s">
        <v>51</v>
      </c>
      <c r="E103" s="26">
        <v>2230</v>
      </c>
      <c r="F103" s="83"/>
      <c r="G103" s="83"/>
      <c r="H103" s="83"/>
      <c r="I103" s="83"/>
      <c r="J103" s="15">
        <f t="shared" si="31"/>
        <v>2230</v>
      </c>
    </row>
    <row r="104" spans="1:16" x14ac:dyDescent="0.25">
      <c r="A104" s="60" t="s">
        <v>114</v>
      </c>
      <c r="B104" s="60" t="s">
        <v>109</v>
      </c>
      <c r="C104" s="53">
        <v>630</v>
      </c>
      <c r="D104" s="13" t="s">
        <v>52</v>
      </c>
      <c r="E104" s="26">
        <v>6270</v>
      </c>
      <c r="F104" s="83"/>
      <c r="G104" s="83"/>
      <c r="H104" s="83"/>
      <c r="I104" s="83"/>
      <c r="J104" s="15">
        <f t="shared" si="31"/>
        <v>6270</v>
      </c>
    </row>
    <row r="105" spans="1:16" x14ac:dyDescent="0.25">
      <c r="A105" s="60" t="s">
        <v>114</v>
      </c>
      <c r="B105" s="60" t="s">
        <v>109</v>
      </c>
      <c r="C105" s="53">
        <v>630</v>
      </c>
      <c r="D105" s="13" t="s">
        <v>124</v>
      </c>
      <c r="E105" s="26">
        <v>7140</v>
      </c>
      <c r="F105" s="83"/>
      <c r="G105" s="83"/>
      <c r="H105" s="83"/>
      <c r="I105" s="83"/>
      <c r="J105" s="15">
        <f t="shared" si="31"/>
        <v>7140</v>
      </c>
      <c r="N105"/>
    </row>
    <row r="106" spans="1:16" x14ac:dyDescent="0.25">
      <c r="A106" s="60" t="s">
        <v>20</v>
      </c>
      <c r="B106" s="60" t="s">
        <v>109</v>
      </c>
      <c r="C106" s="53">
        <v>630</v>
      </c>
      <c r="D106" s="13" t="s">
        <v>53</v>
      </c>
      <c r="E106" s="26"/>
      <c r="F106" s="26"/>
      <c r="G106" s="26"/>
      <c r="H106" s="26"/>
      <c r="I106" s="26"/>
      <c r="J106" s="15">
        <f t="shared" si="31"/>
        <v>0</v>
      </c>
      <c r="K106"/>
      <c r="N106"/>
    </row>
    <row r="107" spans="1:16" x14ac:dyDescent="0.25">
      <c r="A107" s="60" t="s">
        <v>20</v>
      </c>
      <c r="B107" s="60" t="s">
        <v>109</v>
      </c>
      <c r="C107" s="53">
        <v>630</v>
      </c>
      <c r="D107" s="13" t="s">
        <v>56</v>
      </c>
      <c r="E107" s="26">
        <v>1000</v>
      </c>
      <c r="F107" s="26"/>
      <c r="G107" s="26"/>
      <c r="H107" s="26"/>
      <c r="I107" s="26"/>
      <c r="J107" s="15">
        <f t="shared" si="31"/>
        <v>1000</v>
      </c>
      <c r="K107"/>
      <c r="N107"/>
    </row>
    <row r="108" spans="1:16" x14ac:dyDescent="0.25">
      <c r="A108" s="60" t="s">
        <v>20</v>
      </c>
      <c r="B108" s="60" t="s">
        <v>109</v>
      </c>
      <c r="C108" s="53">
        <v>630</v>
      </c>
      <c r="D108" s="13" t="s">
        <v>54</v>
      </c>
      <c r="E108" s="26">
        <v>35000</v>
      </c>
      <c r="F108" s="26">
        <v>3000</v>
      </c>
      <c r="G108" s="26"/>
      <c r="H108" s="26"/>
      <c r="I108" s="26"/>
      <c r="J108" s="15">
        <f t="shared" si="31"/>
        <v>38000</v>
      </c>
      <c r="K108"/>
      <c r="L108"/>
      <c r="N108"/>
    </row>
    <row r="109" spans="1:16" x14ac:dyDescent="0.25">
      <c r="A109" s="33"/>
      <c r="B109" s="33" t="s">
        <v>72</v>
      </c>
      <c r="C109" s="34"/>
      <c r="D109" s="35" t="s">
        <v>8</v>
      </c>
      <c r="E109" s="36">
        <f>SUM(E92:E108)</f>
        <v>183155</v>
      </c>
      <c r="F109" s="36">
        <f>SUM(F92:F108)</f>
        <v>4000</v>
      </c>
      <c r="G109" s="36">
        <f>SUM(G92:G108)</f>
        <v>0</v>
      </c>
      <c r="H109" s="36">
        <f>SUM(H92:H108)</f>
        <v>2362</v>
      </c>
      <c r="I109" s="36">
        <f>SUM(I92:I108)</f>
        <v>2000</v>
      </c>
      <c r="J109" s="36">
        <f t="shared" ref="J109" si="32">SUM(J92:J108)</f>
        <v>191517</v>
      </c>
      <c r="K109"/>
      <c r="N109"/>
      <c r="P109" s="100"/>
    </row>
    <row r="110" spans="1:16" x14ac:dyDescent="0.25">
      <c r="A110" s="33"/>
      <c r="B110" s="33"/>
      <c r="C110" s="34"/>
      <c r="D110" s="35" t="s">
        <v>46</v>
      </c>
      <c r="E110" s="85"/>
      <c r="F110" s="37"/>
      <c r="G110" s="37"/>
      <c r="H110" s="37"/>
      <c r="I110" s="37"/>
      <c r="J110" s="37"/>
      <c r="K110"/>
      <c r="N110"/>
      <c r="P110" s="101"/>
    </row>
    <row r="111" spans="1:16" x14ac:dyDescent="0.25">
      <c r="A111" s="60" t="s">
        <v>20</v>
      </c>
      <c r="B111" s="60" t="s">
        <v>107</v>
      </c>
      <c r="C111" s="55" t="s">
        <v>108</v>
      </c>
      <c r="D111" s="13" t="s">
        <v>22</v>
      </c>
      <c r="E111" s="26">
        <v>15450</v>
      </c>
      <c r="F111" s="83"/>
      <c r="G111" s="83"/>
      <c r="H111" s="83">
        <v>500</v>
      </c>
      <c r="I111" s="83">
        <v>-5450</v>
      </c>
      <c r="J111" s="15">
        <f t="shared" ref="J111:J120" si="33">E111+F111+G111+H111+I111</f>
        <v>10500</v>
      </c>
      <c r="K111"/>
      <c r="N111"/>
      <c r="P111" s="100"/>
    </row>
    <row r="112" spans="1:16" x14ac:dyDescent="0.25">
      <c r="A112" s="60" t="s">
        <v>20</v>
      </c>
      <c r="B112" s="60" t="s">
        <v>107</v>
      </c>
      <c r="C112" s="53">
        <v>620</v>
      </c>
      <c r="D112" s="13" t="s">
        <v>24</v>
      </c>
      <c r="E112" s="26">
        <v>5709</v>
      </c>
      <c r="F112" s="83"/>
      <c r="G112" s="83"/>
      <c r="H112" s="83">
        <v>175</v>
      </c>
      <c r="I112" s="83">
        <v>-2014</v>
      </c>
      <c r="J112" s="15">
        <f t="shared" si="33"/>
        <v>3870</v>
      </c>
      <c r="K112"/>
      <c r="N112"/>
      <c r="P112" s="100"/>
    </row>
    <row r="113" spans="1:16" x14ac:dyDescent="0.25">
      <c r="A113" s="60" t="s">
        <v>20</v>
      </c>
      <c r="B113" s="60" t="s">
        <v>107</v>
      </c>
      <c r="C113" s="53">
        <v>640</v>
      </c>
      <c r="D113" s="13" t="s">
        <v>98</v>
      </c>
      <c r="E113" s="26">
        <v>200</v>
      </c>
      <c r="F113" s="83"/>
      <c r="G113" s="83"/>
      <c r="H113" s="83"/>
      <c r="I113" s="83">
        <v>-50</v>
      </c>
      <c r="J113" s="15">
        <f t="shared" si="33"/>
        <v>150</v>
      </c>
      <c r="K113"/>
      <c r="N113"/>
      <c r="P113" s="102"/>
    </row>
    <row r="114" spans="1:16" x14ac:dyDescent="0.25">
      <c r="A114" s="60" t="s">
        <v>20</v>
      </c>
      <c r="B114" s="60" t="s">
        <v>107</v>
      </c>
      <c r="C114" s="55" t="s">
        <v>154</v>
      </c>
      <c r="D114" s="13" t="s">
        <v>25</v>
      </c>
      <c r="E114" s="26">
        <v>250</v>
      </c>
      <c r="F114" s="83"/>
      <c r="G114" s="83"/>
      <c r="H114" s="83"/>
      <c r="I114" s="83"/>
      <c r="J114" s="15">
        <f t="shared" si="33"/>
        <v>250</v>
      </c>
      <c r="K114"/>
      <c r="N114"/>
      <c r="P114" s="102"/>
    </row>
    <row r="115" spans="1:16" x14ac:dyDescent="0.25">
      <c r="A115" s="60" t="s">
        <v>20</v>
      </c>
      <c r="B115" s="60" t="s">
        <v>107</v>
      </c>
      <c r="C115" s="53">
        <v>637014</v>
      </c>
      <c r="D115" s="13" t="s">
        <v>12</v>
      </c>
      <c r="E115" s="26">
        <v>750</v>
      </c>
      <c r="F115" s="83"/>
      <c r="G115" s="83"/>
      <c r="H115" s="83"/>
      <c r="I115" s="83">
        <v>-150</v>
      </c>
      <c r="J115" s="15">
        <f t="shared" si="33"/>
        <v>600</v>
      </c>
      <c r="K115"/>
      <c r="N115"/>
      <c r="P115" s="102"/>
    </row>
    <row r="116" spans="1:16" x14ac:dyDescent="0.25">
      <c r="A116" s="60" t="s">
        <v>20</v>
      </c>
      <c r="B116" s="60" t="s">
        <v>107</v>
      </c>
      <c r="C116" s="53">
        <v>637016</v>
      </c>
      <c r="D116" s="13" t="s">
        <v>26</v>
      </c>
      <c r="E116" s="26">
        <v>170</v>
      </c>
      <c r="F116" s="83"/>
      <c r="G116" s="83"/>
      <c r="H116" s="83"/>
      <c r="I116" s="83">
        <v>-60</v>
      </c>
      <c r="J116" s="15">
        <f t="shared" si="33"/>
        <v>110</v>
      </c>
      <c r="K116"/>
      <c r="N116"/>
      <c r="P116" s="102"/>
    </row>
    <row r="117" spans="1:16" x14ac:dyDescent="0.25">
      <c r="A117" s="60" t="s">
        <v>20</v>
      </c>
      <c r="B117" s="60" t="s">
        <v>107</v>
      </c>
      <c r="C117" s="53"/>
      <c r="D117" s="13"/>
      <c r="E117" s="26"/>
      <c r="F117" s="83"/>
      <c r="G117" s="83"/>
      <c r="H117" s="83"/>
      <c r="I117" s="83"/>
      <c r="J117" s="15">
        <f t="shared" si="33"/>
        <v>0</v>
      </c>
      <c r="K117"/>
      <c r="N117"/>
      <c r="P117" s="102"/>
    </row>
    <row r="118" spans="1:16" x14ac:dyDescent="0.25">
      <c r="A118" s="60" t="s">
        <v>20</v>
      </c>
      <c r="B118" s="60" t="s">
        <v>107</v>
      </c>
      <c r="C118" s="53">
        <v>630</v>
      </c>
      <c r="D118" s="13" t="s">
        <v>47</v>
      </c>
      <c r="E118" s="26">
        <v>0</v>
      </c>
      <c r="F118" s="83"/>
      <c r="G118" s="83"/>
      <c r="H118" s="83"/>
      <c r="I118" s="83"/>
      <c r="J118" s="15">
        <f t="shared" si="33"/>
        <v>0</v>
      </c>
      <c r="K118" s="103"/>
    </row>
    <row r="119" spans="1:16" x14ac:dyDescent="0.25">
      <c r="A119" s="60" t="s">
        <v>20</v>
      </c>
      <c r="B119" s="60" t="s">
        <v>107</v>
      </c>
      <c r="C119" s="53">
        <v>630</v>
      </c>
      <c r="D119" s="13" t="s">
        <v>17</v>
      </c>
      <c r="E119" s="26">
        <v>10500</v>
      </c>
      <c r="F119" s="83"/>
      <c r="G119" s="83"/>
      <c r="H119" s="83"/>
      <c r="I119" s="83">
        <v>3000</v>
      </c>
      <c r="J119" s="15">
        <f t="shared" si="33"/>
        <v>13500</v>
      </c>
      <c r="L119"/>
      <c r="M119" s="99"/>
    </row>
    <row r="120" spans="1:16" x14ac:dyDescent="0.25">
      <c r="A120" s="60" t="s">
        <v>20</v>
      </c>
      <c r="B120" s="60" t="s">
        <v>107</v>
      </c>
      <c r="C120" s="53">
        <v>630</v>
      </c>
      <c r="D120" s="13" t="s">
        <v>57</v>
      </c>
      <c r="E120" s="26">
        <v>28000</v>
      </c>
      <c r="F120" s="83"/>
      <c r="G120" s="83"/>
      <c r="H120" s="83"/>
      <c r="I120" s="83">
        <v>3000</v>
      </c>
      <c r="J120" s="15">
        <f t="shared" si="33"/>
        <v>31000</v>
      </c>
    </row>
    <row r="121" spans="1:16" x14ac:dyDescent="0.25">
      <c r="A121" s="64"/>
      <c r="B121" s="64"/>
      <c r="C121" s="65"/>
      <c r="D121" s="66"/>
      <c r="E121" s="66"/>
      <c r="F121" s="66"/>
      <c r="G121" s="66"/>
      <c r="H121" s="66"/>
      <c r="I121" s="66"/>
      <c r="J121" s="66"/>
      <c r="L121"/>
      <c r="M121" s="99"/>
      <c r="N121"/>
    </row>
    <row r="122" spans="1:16" x14ac:dyDescent="0.25">
      <c r="A122" s="70" t="s">
        <v>20</v>
      </c>
      <c r="B122" s="70" t="s">
        <v>113</v>
      </c>
      <c r="C122" s="53">
        <v>600</v>
      </c>
      <c r="D122" s="71" t="s">
        <v>115</v>
      </c>
      <c r="E122" s="26"/>
      <c r="F122" s="26"/>
      <c r="G122" s="26"/>
      <c r="H122" s="26"/>
      <c r="I122" s="26"/>
      <c r="J122" s="26"/>
      <c r="L122" s="40"/>
      <c r="M122" s="99"/>
      <c r="N122"/>
    </row>
    <row r="123" spans="1:16" x14ac:dyDescent="0.25">
      <c r="A123" s="70" t="s">
        <v>20</v>
      </c>
      <c r="B123" s="72" t="s">
        <v>113</v>
      </c>
      <c r="C123" s="54">
        <v>717003</v>
      </c>
      <c r="D123" s="71" t="s">
        <v>116</v>
      </c>
      <c r="E123" s="50"/>
      <c r="F123" s="50">
        <v>2629.62</v>
      </c>
      <c r="G123" s="50"/>
      <c r="H123" s="50"/>
      <c r="I123" s="50"/>
      <c r="J123" s="50">
        <f>E123+F123+G123+H123+I123</f>
        <v>2629.62</v>
      </c>
    </row>
    <row r="124" spans="1:16" x14ac:dyDescent="0.25">
      <c r="A124" s="70" t="s">
        <v>20</v>
      </c>
      <c r="B124" s="70" t="s">
        <v>113</v>
      </c>
      <c r="C124" s="54">
        <v>717002</v>
      </c>
      <c r="D124" s="71" t="s">
        <v>128</v>
      </c>
      <c r="E124" s="82"/>
      <c r="F124" s="50"/>
      <c r="G124" s="50"/>
      <c r="H124" s="50"/>
      <c r="I124" s="50"/>
      <c r="J124" s="50">
        <f t="shared" ref="J124:J125" si="34">E124+F124+G124+H124+I124</f>
        <v>0</v>
      </c>
      <c r="L124"/>
      <c r="N124"/>
    </row>
    <row r="125" spans="1:16" x14ac:dyDescent="0.25">
      <c r="A125" s="70" t="s">
        <v>20</v>
      </c>
      <c r="B125" s="72" t="s">
        <v>113</v>
      </c>
      <c r="C125" s="54">
        <v>717001</v>
      </c>
      <c r="D125" s="71" t="s">
        <v>132</v>
      </c>
      <c r="E125" s="82"/>
      <c r="F125" s="50"/>
      <c r="G125" s="50"/>
      <c r="H125" s="50"/>
      <c r="I125" s="50"/>
      <c r="J125" s="50">
        <f t="shared" si="34"/>
        <v>0</v>
      </c>
      <c r="K125"/>
      <c r="L125"/>
      <c r="N125"/>
    </row>
    <row r="126" spans="1:16" x14ac:dyDescent="0.25">
      <c r="A126" s="67"/>
      <c r="B126" s="67" t="s">
        <v>48</v>
      </c>
      <c r="C126" s="68"/>
      <c r="D126" s="69"/>
      <c r="E126" s="73">
        <f>SUM(E111:E125)</f>
        <v>61029</v>
      </c>
      <c r="F126" s="73">
        <f t="shared" ref="F126:G126" si="35">SUM(F111:F125)</f>
        <v>2629.62</v>
      </c>
      <c r="G126" s="73">
        <f t="shared" si="35"/>
        <v>0</v>
      </c>
      <c r="H126" s="73">
        <f>SUM(H111:H125)</f>
        <v>675</v>
      </c>
      <c r="I126" s="73">
        <f>SUM(I111:I125)</f>
        <v>-1724</v>
      </c>
      <c r="J126" s="73">
        <f>SUM(J111:J125)</f>
        <v>62609.62</v>
      </c>
    </row>
    <row r="127" spans="1:16" x14ac:dyDescent="0.25">
      <c r="A127" s="88" t="s">
        <v>104</v>
      </c>
      <c r="B127" s="60"/>
      <c r="C127" s="89">
        <v>637037</v>
      </c>
      <c r="D127" s="13" t="s">
        <v>134</v>
      </c>
      <c r="E127" s="26"/>
      <c r="F127" s="26">
        <v>23842.01</v>
      </c>
      <c r="G127" s="26"/>
      <c r="H127" s="26"/>
      <c r="I127" s="26"/>
      <c r="J127" s="15">
        <f t="shared" ref="J127:J128" si="36">E127+F127+G127+H127+I127</f>
        <v>23842.01</v>
      </c>
    </row>
    <row r="128" spans="1:16" x14ac:dyDescent="0.25">
      <c r="A128" s="92" t="s">
        <v>20</v>
      </c>
      <c r="B128" s="60"/>
      <c r="C128" s="93">
        <v>719014</v>
      </c>
      <c r="D128" s="13" t="s">
        <v>139</v>
      </c>
      <c r="E128" s="26"/>
      <c r="F128" s="26">
        <v>1736.83</v>
      </c>
      <c r="G128" s="26"/>
      <c r="H128" s="26"/>
      <c r="I128" s="26"/>
      <c r="J128" s="15">
        <f t="shared" si="36"/>
        <v>1736.83</v>
      </c>
      <c r="K128"/>
      <c r="L128"/>
      <c r="N128"/>
    </row>
    <row r="129" spans="1:15" x14ac:dyDescent="0.25">
      <c r="A129" s="105" t="s">
        <v>55</v>
      </c>
      <c r="B129" s="106"/>
      <c r="C129" s="106"/>
      <c r="D129" s="107"/>
      <c r="E129" s="23">
        <f t="shared" ref="E129:J129" si="37">SUM(E126:E128,E109,E90)</f>
        <v>493255</v>
      </c>
      <c r="F129" s="23">
        <f t="shared" si="37"/>
        <v>32208.46</v>
      </c>
      <c r="G129" s="23">
        <f t="shared" si="37"/>
        <v>150</v>
      </c>
      <c r="H129" s="23">
        <f t="shared" si="37"/>
        <v>9017</v>
      </c>
      <c r="I129" s="23">
        <f t="shared" si="37"/>
        <v>4545</v>
      </c>
      <c r="J129" s="23">
        <f t="shared" si="37"/>
        <v>539175.46</v>
      </c>
      <c r="K129"/>
      <c r="L129"/>
      <c r="N129"/>
    </row>
    <row r="130" spans="1:15" x14ac:dyDescent="0.25">
      <c r="A130" s="111" t="s">
        <v>58</v>
      </c>
      <c r="B130" s="112"/>
      <c r="C130" s="112"/>
      <c r="D130" s="113"/>
      <c r="E130" s="9"/>
      <c r="F130" s="9"/>
      <c r="G130" s="9"/>
      <c r="H130" s="9"/>
      <c r="I130" s="9"/>
      <c r="J130" s="9"/>
      <c r="K130"/>
      <c r="L130"/>
      <c r="N130"/>
    </row>
    <row r="131" spans="1:15" s="40" customFormat="1" x14ac:dyDescent="0.25">
      <c r="A131" s="33"/>
      <c r="B131" s="33"/>
      <c r="C131" s="34"/>
      <c r="D131" s="35"/>
      <c r="E131" s="37"/>
      <c r="F131" s="37"/>
      <c r="G131" s="37"/>
      <c r="H131" s="37"/>
      <c r="I131" s="37"/>
      <c r="J131" s="37"/>
    </row>
    <row r="132" spans="1:15" x14ac:dyDescent="0.25">
      <c r="A132" s="74" t="s">
        <v>114</v>
      </c>
      <c r="B132" s="74" t="s">
        <v>117</v>
      </c>
      <c r="C132" s="55" t="s">
        <v>108</v>
      </c>
      <c r="D132" s="13" t="s">
        <v>22</v>
      </c>
      <c r="E132" s="26">
        <v>49470</v>
      </c>
      <c r="F132" s="26"/>
      <c r="G132" s="26"/>
      <c r="H132" s="26">
        <v>1500</v>
      </c>
      <c r="I132" s="26">
        <v>2300</v>
      </c>
      <c r="J132" s="15">
        <f t="shared" ref="J132:J150" si="38">E132+F132+G132+H132+I132</f>
        <v>53270</v>
      </c>
      <c r="K132"/>
      <c r="N132"/>
      <c r="O132" s="40"/>
    </row>
    <row r="133" spans="1:15" x14ac:dyDescent="0.25">
      <c r="A133" s="74" t="s">
        <v>114</v>
      </c>
      <c r="B133" s="74" t="s">
        <v>117</v>
      </c>
      <c r="C133" s="53">
        <v>620</v>
      </c>
      <c r="D133" s="13" t="s">
        <v>24</v>
      </c>
      <c r="E133" s="26">
        <v>18279</v>
      </c>
      <c r="F133" s="26"/>
      <c r="G133" s="26"/>
      <c r="H133" s="26">
        <v>500</v>
      </c>
      <c r="I133" s="26">
        <v>700</v>
      </c>
      <c r="J133" s="15">
        <f t="shared" si="38"/>
        <v>19479</v>
      </c>
      <c r="K133"/>
      <c r="L133"/>
      <c r="N133"/>
      <c r="O133" s="40"/>
    </row>
    <row r="134" spans="1:15" x14ac:dyDescent="0.25">
      <c r="A134" s="74" t="s">
        <v>114</v>
      </c>
      <c r="B134" s="74" t="s">
        <v>117</v>
      </c>
      <c r="C134" s="53">
        <v>640</v>
      </c>
      <c r="D134" s="13" t="s">
        <v>98</v>
      </c>
      <c r="E134" s="26">
        <v>400</v>
      </c>
      <c r="F134" s="26"/>
      <c r="G134" s="26"/>
      <c r="H134" s="26"/>
      <c r="I134" s="26"/>
      <c r="J134" s="15">
        <f t="shared" si="38"/>
        <v>400</v>
      </c>
      <c r="K134"/>
      <c r="N134"/>
    </row>
    <row r="135" spans="1:15" x14ac:dyDescent="0.25">
      <c r="A135" s="74" t="s">
        <v>114</v>
      </c>
      <c r="B135" s="74" t="s">
        <v>117</v>
      </c>
      <c r="C135" s="55" t="s">
        <v>152</v>
      </c>
      <c r="D135" s="13" t="s">
        <v>10</v>
      </c>
      <c r="E135" s="26">
        <v>1000</v>
      </c>
      <c r="F135" s="26"/>
      <c r="G135" s="26"/>
      <c r="H135" s="26"/>
      <c r="I135" s="26"/>
      <c r="J135" s="15">
        <f t="shared" si="38"/>
        <v>1000</v>
      </c>
      <c r="K135"/>
      <c r="N135"/>
      <c r="O135" s="40"/>
    </row>
    <row r="136" spans="1:15" x14ac:dyDescent="0.25">
      <c r="A136" s="74" t="s">
        <v>114</v>
      </c>
      <c r="B136" s="74" t="s">
        <v>117</v>
      </c>
      <c r="C136" s="55" t="s">
        <v>153</v>
      </c>
      <c r="D136" s="13" t="s">
        <v>27</v>
      </c>
      <c r="E136" s="26">
        <v>50</v>
      </c>
      <c r="F136" s="26"/>
      <c r="G136" s="26"/>
      <c r="H136" s="26"/>
      <c r="I136" s="26"/>
      <c r="J136" s="15">
        <f t="shared" si="38"/>
        <v>50</v>
      </c>
      <c r="K136"/>
      <c r="N136"/>
      <c r="O136" s="40"/>
    </row>
    <row r="137" spans="1:15" x14ac:dyDescent="0.25">
      <c r="A137" s="74" t="s">
        <v>114</v>
      </c>
      <c r="B137" s="74" t="s">
        <v>117</v>
      </c>
      <c r="C137" s="55" t="s">
        <v>154</v>
      </c>
      <c r="D137" s="13" t="s">
        <v>25</v>
      </c>
      <c r="E137" s="26">
        <v>800</v>
      </c>
      <c r="F137" s="26"/>
      <c r="G137" s="26"/>
      <c r="H137" s="26"/>
      <c r="I137" s="26"/>
      <c r="J137" s="15">
        <f t="shared" si="38"/>
        <v>800</v>
      </c>
      <c r="K137"/>
      <c r="N137"/>
    </row>
    <row r="138" spans="1:15" x14ac:dyDescent="0.25">
      <c r="A138" s="74" t="s">
        <v>114</v>
      </c>
      <c r="B138" s="74" t="s">
        <v>117</v>
      </c>
      <c r="C138" s="53">
        <v>637044</v>
      </c>
      <c r="D138" s="13" t="s">
        <v>95</v>
      </c>
      <c r="E138" s="26">
        <v>20000</v>
      </c>
      <c r="F138" s="26"/>
      <c r="G138" s="26"/>
      <c r="H138" s="26"/>
      <c r="I138" s="26"/>
      <c r="J138" s="15">
        <f t="shared" si="38"/>
        <v>20000</v>
      </c>
    </row>
    <row r="139" spans="1:15" x14ac:dyDescent="0.25">
      <c r="A139" s="74" t="s">
        <v>114</v>
      </c>
      <c r="B139" s="74" t="s">
        <v>107</v>
      </c>
      <c r="C139" s="53" t="s">
        <v>158</v>
      </c>
      <c r="D139" s="13" t="s">
        <v>99</v>
      </c>
      <c r="E139" s="26">
        <v>2000</v>
      </c>
      <c r="F139" s="26"/>
      <c r="G139" s="26"/>
      <c r="H139" s="26"/>
      <c r="I139" s="26"/>
      <c r="J139" s="15">
        <f t="shared" si="38"/>
        <v>2000</v>
      </c>
      <c r="K139"/>
      <c r="N139"/>
    </row>
    <row r="140" spans="1:15" x14ac:dyDescent="0.25">
      <c r="A140" s="74" t="s">
        <v>114</v>
      </c>
      <c r="B140" s="74" t="s">
        <v>117</v>
      </c>
      <c r="C140" s="55" t="s">
        <v>157</v>
      </c>
      <c r="D140" s="13" t="s">
        <v>91</v>
      </c>
      <c r="E140" s="26">
        <v>1200</v>
      </c>
      <c r="F140" s="26"/>
      <c r="G140" s="26">
        <v>1300</v>
      </c>
      <c r="H140" s="26"/>
      <c r="I140" s="26"/>
      <c r="J140" s="15">
        <f t="shared" si="38"/>
        <v>2500</v>
      </c>
    </row>
    <row r="141" spans="1:15" x14ac:dyDescent="0.25">
      <c r="A141" s="74" t="s">
        <v>114</v>
      </c>
      <c r="B141" s="74" t="s">
        <v>117</v>
      </c>
      <c r="C141" s="53">
        <v>637014</v>
      </c>
      <c r="D141" s="13" t="s">
        <v>12</v>
      </c>
      <c r="E141" s="26">
        <v>2400</v>
      </c>
      <c r="F141" s="26"/>
      <c r="G141" s="26"/>
      <c r="H141" s="26"/>
      <c r="I141" s="26"/>
      <c r="J141" s="15">
        <f t="shared" si="38"/>
        <v>2400</v>
      </c>
      <c r="K141"/>
      <c r="N141"/>
    </row>
    <row r="142" spans="1:15" x14ac:dyDescent="0.25">
      <c r="A142" s="74" t="s">
        <v>114</v>
      </c>
      <c r="B142" s="74" t="s">
        <v>117</v>
      </c>
      <c r="C142" s="53">
        <v>637016</v>
      </c>
      <c r="D142" s="13" t="s">
        <v>26</v>
      </c>
      <c r="E142" s="26">
        <v>544</v>
      </c>
      <c r="F142" s="26"/>
      <c r="G142" s="26"/>
      <c r="H142" s="26"/>
      <c r="I142" s="26"/>
      <c r="J142" s="15">
        <f t="shared" si="38"/>
        <v>544</v>
      </c>
      <c r="K142"/>
      <c r="N142"/>
    </row>
    <row r="143" spans="1:15" x14ac:dyDescent="0.25">
      <c r="A143" s="74" t="s">
        <v>114</v>
      </c>
      <c r="B143" s="74" t="s">
        <v>117</v>
      </c>
      <c r="C143" s="53">
        <v>630</v>
      </c>
      <c r="D143" s="13" t="s">
        <v>28</v>
      </c>
      <c r="E143" s="26">
        <v>4100</v>
      </c>
      <c r="F143" s="26"/>
      <c r="G143" s="26"/>
      <c r="H143" s="26"/>
      <c r="I143" s="26"/>
      <c r="J143" s="15">
        <f t="shared" si="38"/>
        <v>4100</v>
      </c>
      <c r="K143"/>
      <c r="N143"/>
    </row>
    <row r="144" spans="1:15" s="40" customFormat="1" x14ac:dyDescent="0.25">
      <c r="A144" s="33"/>
      <c r="B144" s="33"/>
      <c r="C144" s="34"/>
      <c r="D144" s="35" t="s">
        <v>6</v>
      </c>
      <c r="E144" s="85"/>
      <c r="F144" s="37"/>
      <c r="G144" s="37"/>
      <c r="H144" s="37"/>
      <c r="I144" s="37"/>
      <c r="J144" s="37"/>
    </row>
    <row r="145" spans="1:13" s="40" customFormat="1" x14ac:dyDescent="0.25">
      <c r="A145" s="74" t="s">
        <v>114</v>
      </c>
      <c r="B145" s="74" t="s">
        <v>118</v>
      </c>
      <c r="C145" s="53">
        <v>630</v>
      </c>
      <c r="D145" s="24" t="s">
        <v>59</v>
      </c>
      <c r="E145" s="26">
        <v>600</v>
      </c>
      <c r="F145" s="26"/>
      <c r="G145" s="26">
        <v>300</v>
      </c>
      <c r="H145" s="26"/>
      <c r="I145" s="26"/>
      <c r="J145" s="15">
        <f t="shared" si="38"/>
        <v>900</v>
      </c>
    </row>
    <row r="146" spans="1:13" s="40" customFormat="1" x14ac:dyDescent="0.25">
      <c r="A146" s="74" t="s">
        <v>114</v>
      </c>
      <c r="B146" s="74" t="s">
        <v>119</v>
      </c>
      <c r="C146" s="53">
        <v>630</v>
      </c>
      <c r="D146" s="24" t="s">
        <v>60</v>
      </c>
      <c r="E146" s="26">
        <v>16000</v>
      </c>
      <c r="F146" s="26"/>
      <c r="G146" s="26"/>
      <c r="H146" s="26"/>
      <c r="I146" s="26"/>
      <c r="J146" s="15">
        <f t="shared" si="38"/>
        <v>16000</v>
      </c>
    </row>
    <row r="147" spans="1:13" x14ac:dyDescent="0.25">
      <c r="A147" s="74" t="s">
        <v>114</v>
      </c>
      <c r="B147" s="74" t="s">
        <v>119</v>
      </c>
      <c r="C147" s="53">
        <v>630</v>
      </c>
      <c r="D147" s="24" t="s">
        <v>61</v>
      </c>
      <c r="E147" s="26">
        <v>2000</v>
      </c>
      <c r="F147" s="83"/>
      <c r="G147" s="26">
        <v>600</v>
      </c>
      <c r="H147" s="26"/>
      <c r="I147" s="26"/>
      <c r="J147" s="15">
        <f t="shared" si="38"/>
        <v>2600</v>
      </c>
    </row>
    <row r="148" spans="1:13" x14ac:dyDescent="0.25">
      <c r="A148" s="74" t="s">
        <v>114</v>
      </c>
      <c r="B148" s="74" t="s">
        <v>119</v>
      </c>
      <c r="C148" s="53">
        <v>630</v>
      </c>
      <c r="D148" s="13" t="s">
        <v>62</v>
      </c>
      <c r="E148" s="26">
        <v>8300</v>
      </c>
      <c r="F148" s="26"/>
      <c r="G148" s="26">
        <v>500</v>
      </c>
      <c r="H148" s="26"/>
      <c r="I148" s="26"/>
      <c r="J148" s="15">
        <f t="shared" si="38"/>
        <v>8800</v>
      </c>
    </row>
    <row r="149" spans="1:13" x14ac:dyDescent="0.25">
      <c r="A149" s="74" t="s">
        <v>114</v>
      </c>
      <c r="B149" s="74" t="s">
        <v>119</v>
      </c>
      <c r="C149" s="53">
        <v>630</v>
      </c>
      <c r="D149" s="13" t="s">
        <v>63</v>
      </c>
      <c r="E149" s="26">
        <v>360</v>
      </c>
      <c r="F149" s="26"/>
      <c r="G149" s="26">
        <v>740</v>
      </c>
      <c r="H149" s="26"/>
      <c r="I149" s="26"/>
      <c r="J149" s="15">
        <f t="shared" si="38"/>
        <v>1100</v>
      </c>
    </row>
    <row r="150" spans="1:13" x14ac:dyDescent="0.25">
      <c r="A150" s="74" t="s">
        <v>114</v>
      </c>
      <c r="B150" s="74" t="s">
        <v>119</v>
      </c>
      <c r="C150" s="53">
        <v>630</v>
      </c>
      <c r="D150" s="39" t="s">
        <v>64</v>
      </c>
      <c r="E150" s="26">
        <v>0</v>
      </c>
      <c r="F150" s="26"/>
      <c r="G150" s="26"/>
      <c r="H150" s="26"/>
      <c r="I150" s="26"/>
      <c r="J150" s="15">
        <f t="shared" si="38"/>
        <v>0</v>
      </c>
    </row>
    <row r="151" spans="1:13" x14ac:dyDescent="0.25">
      <c r="A151" s="74" t="s">
        <v>114</v>
      </c>
      <c r="B151" s="74" t="s">
        <v>119</v>
      </c>
      <c r="C151" s="75" t="s">
        <v>120</v>
      </c>
      <c r="D151" s="39" t="s">
        <v>65</v>
      </c>
      <c r="E151" s="50"/>
      <c r="F151" s="50">
        <v>5500</v>
      </c>
      <c r="G151" s="50"/>
      <c r="H151" s="50"/>
      <c r="I151" s="50"/>
      <c r="J151" s="50">
        <f>E151+F151+G151+H151+I151</f>
        <v>5500</v>
      </c>
    </row>
    <row r="152" spans="1:13" x14ac:dyDescent="0.25">
      <c r="A152" s="74" t="s">
        <v>114</v>
      </c>
      <c r="B152" s="74" t="s">
        <v>119</v>
      </c>
      <c r="C152" s="76" t="s">
        <v>121</v>
      </c>
      <c r="D152" s="77" t="s">
        <v>122</v>
      </c>
      <c r="E152" s="50">
        <v>13093</v>
      </c>
      <c r="F152" s="50">
        <v>22112.99</v>
      </c>
      <c r="G152" s="50">
        <v>-25840</v>
      </c>
      <c r="H152" s="50"/>
      <c r="I152" s="50"/>
      <c r="J152" s="50">
        <f>E152+F152+G152+H152+I152</f>
        <v>9365.9900000000052</v>
      </c>
    </row>
    <row r="153" spans="1:13" x14ac:dyDescent="0.25">
      <c r="A153" s="18" t="s">
        <v>45</v>
      </c>
      <c r="B153" s="18"/>
      <c r="C153" s="19"/>
      <c r="D153" s="20" t="s">
        <v>74</v>
      </c>
      <c r="E153" s="21">
        <f t="shared" ref="E153:J153" si="39">SUM(E145:E152)</f>
        <v>40353</v>
      </c>
      <c r="F153" s="21">
        <f t="shared" si="39"/>
        <v>27612.99</v>
      </c>
      <c r="G153" s="21">
        <f t="shared" si="39"/>
        <v>-23700</v>
      </c>
      <c r="H153" s="21">
        <f t="shared" si="39"/>
        <v>0</v>
      </c>
      <c r="I153" s="21">
        <f t="shared" si="39"/>
        <v>0</v>
      </c>
      <c r="J153" s="21">
        <f t="shared" si="39"/>
        <v>44265.990000000005</v>
      </c>
    </row>
    <row r="154" spans="1:13" x14ac:dyDescent="0.25">
      <c r="A154" s="33"/>
      <c r="B154" s="33"/>
      <c r="C154" s="34"/>
      <c r="D154" s="35" t="s">
        <v>8</v>
      </c>
      <c r="E154" s="85"/>
      <c r="F154" s="37"/>
      <c r="G154" s="37"/>
      <c r="H154" s="37"/>
      <c r="I154" s="37"/>
      <c r="J154" s="37"/>
    </row>
    <row r="155" spans="1:13" x14ac:dyDescent="0.25">
      <c r="A155" s="74" t="s">
        <v>114</v>
      </c>
      <c r="B155" s="60" t="s">
        <v>117</v>
      </c>
      <c r="C155" s="53">
        <v>630</v>
      </c>
      <c r="D155" s="24" t="s">
        <v>66</v>
      </c>
      <c r="E155" s="26">
        <v>1000</v>
      </c>
      <c r="F155" s="26"/>
      <c r="G155" s="26"/>
      <c r="H155" s="26"/>
      <c r="I155" s="26"/>
      <c r="J155" s="15">
        <f t="shared" ref="J155:J157" si="40">E155+F155+G155+H155+I155</f>
        <v>1000</v>
      </c>
    </row>
    <row r="156" spans="1:13" x14ac:dyDescent="0.25">
      <c r="A156" s="74" t="s">
        <v>114</v>
      </c>
      <c r="B156" s="60" t="s">
        <v>117</v>
      </c>
      <c r="C156" s="53">
        <v>630</v>
      </c>
      <c r="D156" s="27" t="s">
        <v>67</v>
      </c>
      <c r="E156" s="26">
        <v>8500</v>
      </c>
      <c r="F156" s="26"/>
      <c r="G156" s="26">
        <v>2500</v>
      </c>
      <c r="H156" s="26"/>
      <c r="I156" s="26"/>
      <c r="J156" s="15">
        <f t="shared" si="40"/>
        <v>11000</v>
      </c>
    </row>
    <row r="157" spans="1:13" x14ac:dyDescent="0.25">
      <c r="A157" s="74" t="s">
        <v>114</v>
      </c>
      <c r="B157" s="60" t="s">
        <v>117</v>
      </c>
      <c r="C157" s="53">
        <v>630</v>
      </c>
      <c r="D157" s="13" t="s">
        <v>68</v>
      </c>
      <c r="E157" s="26">
        <v>38000</v>
      </c>
      <c r="F157" s="26"/>
      <c r="G157" s="26">
        <v>22000</v>
      </c>
      <c r="H157" s="26"/>
      <c r="I157" s="26"/>
      <c r="J157" s="15">
        <f t="shared" si="40"/>
        <v>60000</v>
      </c>
    </row>
    <row r="158" spans="1:13" x14ac:dyDescent="0.25">
      <c r="A158" s="18" t="s">
        <v>45</v>
      </c>
      <c r="B158" s="18"/>
      <c r="C158" s="19"/>
      <c r="D158" s="20" t="s">
        <v>8</v>
      </c>
      <c r="E158" s="21">
        <f t="shared" ref="E158:I158" si="41">SUM(E155:E157)</f>
        <v>47500</v>
      </c>
      <c r="F158" s="21">
        <f t="shared" si="41"/>
        <v>0</v>
      </c>
      <c r="G158" s="21">
        <f t="shared" si="41"/>
        <v>24500</v>
      </c>
      <c r="H158" s="21">
        <f t="shared" si="41"/>
        <v>0</v>
      </c>
      <c r="I158" s="21">
        <f t="shared" si="41"/>
        <v>0</v>
      </c>
      <c r="J158" s="21">
        <f t="shared" ref="J158" si="42">SUM(J155:J157)</f>
        <v>72000</v>
      </c>
    </row>
    <row r="159" spans="1:13" x14ac:dyDescent="0.25">
      <c r="A159" s="33"/>
      <c r="B159" s="33"/>
      <c r="C159" s="34"/>
      <c r="D159" s="35" t="s">
        <v>142</v>
      </c>
      <c r="E159" s="85"/>
      <c r="F159" s="37"/>
      <c r="G159" s="37"/>
      <c r="H159" s="37"/>
      <c r="I159" s="37"/>
      <c r="J159" s="37"/>
    </row>
    <row r="160" spans="1:13" s="40" customFormat="1" x14ac:dyDescent="0.25">
      <c r="A160" s="74" t="s">
        <v>114</v>
      </c>
      <c r="B160" s="78" t="s">
        <v>107</v>
      </c>
      <c r="C160" s="57">
        <v>630</v>
      </c>
      <c r="D160" s="14" t="s">
        <v>127</v>
      </c>
      <c r="E160" s="26">
        <v>84</v>
      </c>
      <c r="F160" s="26"/>
      <c r="G160" s="26">
        <v>2000</v>
      </c>
      <c r="H160" s="26">
        <v>8000</v>
      </c>
      <c r="I160" s="26">
        <v>-3000</v>
      </c>
      <c r="J160" s="15">
        <f t="shared" ref="J160:J161" si="43">E160+F160+G160+H160+I160</f>
        <v>7084</v>
      </c>
      <c r="M160" s="104"/>
    </row>
    <row r="161" spans="1:15" s="40" customFormat="1" x14ac:dyDescent="0.25">
      <c r="A161" s="74" t="s">
        <v>114</v>
      </c>
      <c r="B161" s="60" t="s">
        <v>107</v>
      </c>
      <c r="C161" s="57">
        <v>630</v>
      </c>
      <c r="D161" s="14" t="s">
        <v>69</v>
      </c>
      <c r="E161" s="26">
        <v>2000</v>
      </c>
      <c r="F161" s="26"/>
      <c r="G161" s="26"/>
      <c r="H161" s="26"/>
      <c r="I161" s="26">
        <v>3700</v>
      </c>
      <c r="J161" s="15">
        <f t="shared" si="43"/>
        <v>5700</v>
      </c>
    </row>
    <row r="162" spans="1:15" x14ac:dyDescent="0.25">
      <c r="A162" s="18" t="s">
        <v>45</v>
      </c>
      <c r="B162" s="18"/>
      <c r="C162" s="19"/>
      <c r="D162" s="20" t="s">
        <v>142</v>
      </c>
      <c r="E162" s="21">
        <f t="shared" ref="E162:J162" si="44">SUM(E160:E161)</f>
        <v>2084</v>
      </c>
      <c r="F162" s="21">
        <f t="shared" ref="F162:H162" si="45">SUM(F160:F161)</f>
        <v>0</v>
      </c>
      <c r="G162" s="21">
        <f t="shared" si="45"/>
        <v>2000</v>
      </c>
      <c r="H162" s="21">
        <f t="shared" si="45"/>
        <v>8000</v>
      </c>
      <c r="I162" s="21">
        <f t="shared" ref="I162" si="46">SUM(I160:I161)</f>
        <v>700</v>
      </c>
      <c r="J162" s="21">
        <f t="shared" si="44"/>
        <v>12784</v>
      </c>
      <c r="N162"/>
      <c r="O162"/>
    </row>
    <row r="163" spans="1:15" x14ac:dyDescent="0.25">
      <c r="A163" s="33"/>
      <c r="B163" s="33" t="s">
        <v>75</v>
      </c>
      <c r="C163" s="34"/>
      <c r="D163" s="35"/>
      <c r="E163" s="36">
        <f t="shared" ref="E163:J163" si="47">SUM(E162,E158,E153,E132:E143)</f>
        <v>190180</v>
      </c>
      <c r="F163" s="36">
        <f t="shared" si="47"/>
        <v>27612.99</v>
      </c>
      <c r="G163" s="36">
        <f t="shared" si="47"/>
        <v>4100</v>
      </c>
      <c r="H163" s="36">
        <f t="shared" si="47"/>
        <v>10000</v>
      </c>
      <c r="I163" s="36">
        <f t="shared" si="47"/>
        <v>3700</v>
      </c>
      <c r="J163" s="36">
        <f t="shared" si="47"/>
        <v>235592.99</v>
      </c>
    </row>
    <row r="164" spans="1:15" x14ac:dyDescent="0.25">
      <c r="A164" s="33"/>
      <c r="B164" s="33"/>
      <c r="C164" s="34"/>
      <c r="D164" s="35" t="s">
        <v>46</v>
      </c>
      <c r="E164" s="85"/>
      <c r="F164" s="37"/>
      <c r="G164" s="37"/>
      <c r="H164" s="37"/>
      <c r="I164" s="37"/>
      <c r="J164" s="37"/>
    </row>
    <row r="165" spans="1:15" x14ac:dyDescent="0.25">
      <c r="A165" s="74" t="s">
        <v>123</v>
      </c>
      <c r="B165" s="60" t="s">
        <v>117</v>
      </c>
      <c r="C165" s="53">
        <v>717001</v>
      </c>
      <c r="D165" s="13" t="s">
        <v>22</v>
      </c>
      <c r="E165" s="50">
        <f>48000+1120+350</f>
        <v>49470</v>
      </c>
      <c r="F165" s="82"/>
      <c r="G165" s="82"/>
      <c r="H165" s="82">
        <v>1750</v>
      </c>
      <c r="I165" s="50">
        <v>-3220</v>
      </c>
      <c r="J165" s="50">
        <f>E165+F165+G165+H165+I165</f>
        <v>48000</v>
      </c>
      <c r="K165"/>
      <c r="L165"/>
      <c r="N165"/>
      <c r="O165"/>
    </row>
    <row r="166" spans="1:15" x14ac:dyDescent="0.25">
      <c r="A166" s="74" t="s">
        <v>123</v>
      </c>
      <c r="B166" s="74" t="s">
        <v>117</v>
      </c>
      <c r="C166" s="53">
        <v>717001</v>
      </c>
      <c r="D166" s="13" t="s">
        <v>24</v>
      </c>
      <c r="E166" s="50">
        <f>ROUND((0.3495*E165)+(0.02*E165),0)</f>
        <v>18279</v>
      </c>
      <c r="F166" s="82"/>
      <c r="G166" s="82"/>
      <c r="H166" s="82">
        <v>612</v>
      </c>
      <c r="I166" s="50">
        <v>-1190</v>
      </c>
      <c r="J166" s="50">
        <f t="shared" ref="J166:J171" si="48">E166+F166+G166+H166+I166</f>
        <v>17701</v>
      </c>
    </row>
    <row r="167" spans="1:15" x14ac:dyDescent="0.25">
      <c r="A167" s="74" t="s">
        <v>123</v>
      </c>
      <c r="B167" s="60" t="s">
        <v>117</v>
      </c>
      <c r="C167" s="53">
        <v>717001</v>
      </c>
      <c r="D167" s="13" t="s">
        <v>98</v>
      </c>
      <c r="E167" s="50">
        <v>300</v>
      </c>
      <c r="F167" s="82"/>
      <c r="G167" s="82"/>
      <c r="H167" s="82"/>
      <c r="I167" s="82"/>
      <c r="J167" s="50">
        <f t="shared" si="48"/>
        <v>300</v>
      </c>
    </row>
    <row r="168" spans="1:15" x14ac:dyDescent="0.25">
      <c r="A168" s="74" t="s">
        <v>123</v>
      </c>
      <c r="B168" s="74" t="s">
        <v>117</v>
      </c>
      <c r="C168" s="53">
        <v>717001</v>
      </c>
      <c r="D168" s="13" t="s">
        <v>25</v>
      </c>
      <c r="E168" s="50">
        <v>800</v>
      </c>
      <c r="F168" s="82"/>
      <c r="G168" s="82"/>
      <c r="H168" s="82"/>
      <c r="I168" s="82"/>
      <c r="J168" s="50">
        <f t="shared" si="48"/>
        <v>800</v>
      </c>
    </row>
    <row r="169" spans="1:15" x14ac:dyDescent="0.25">
      <c r="A169" s="74" t="s">
        <v>123</v>
      </c>
      <c r="B169" s="60" t="s">
        <v>117</v>
      </c>
      <c r="C169" s="53">
        <v>717001</v>
      </c>
      <c r="D169" s="13" t="s">
        <v>12</v>
      </c>
      <c r="E169" s="50">
        <v>2400</v>
      </c>
      <c r="F169" s="82"/>
      <c r="G169" s="82"/>
      <c r="H169" s="82"/>
      <c r="I169" s="82">
        <v>-100</v>
      </c>
      <c r="J169" s="50">
        <f t="shared" si="48"/>
        <v>2300</v>
      </c>
    </row>
    <row r="170" spans="1:15" x14ac:dyDescent="0.25">
      <c r="A170" s="74" t="s">
        <v>123</v>
      </c>
      <c r="B170" s="74" t="s">
        <v>117</v>
      </c>
      <c r="C170" s="53">
        <v>717001</v>
      </c>
      <c r="D170" s="13" t="s">
        <v>26</v>
      </c>
      <c r="E170" s="50">
        <v>544</v>
      </c>
      <c r="F170" s="82"/>
      <c r="G170" s="82"/>
      <c r="H170" s="82"/>
      <c r="I170" s="82">
        <v>-35</v>
      </c>
      <c r="J170" s="50">
        <f t="shared" si="48"/>
        <v>509</v>
      </c>
    </row>
    <row r="171" spans="1:15" x14ac:dyDescent="0.25">
      <c r="A171" s="74" t="s">
        <v>123</v>
      </c>
      <c r="B171" s="60" t="s">
        <v>117</v>
      </c>
      <c r="C171" s="53">
        <v>717001</v>
      </c>
      <c r="D171" s="13" t="s">
        <v>71</v>
      </c>
      <c r="E171" s="50">
        <v>60000</v>
      </c>
      <c r="F171" s="82"/>
      <c r="G171" s="82"/>
      <c r="H171" s="82"/>
      <c r="I171" s="82"/>
      <c r="J171" s="50">
        <f t="shared" si="48"/>
        <v>60000</v>
      </c>
    </row>
    <row r="172" spans="1:15" x14ac:dyDescent="0.25">
      <c r="A172" s="52"/>
      <c r="B172" s="32"/>
      <c r="C172" s="28"/>
      <c r="D172" s="13"/>
      <c r="E172" s="82"/>
      <c r="F172" s="50"/>
      <c r="G172" s="50"/>
      <c r="H172" s="50"/>
      <c r="I172" s="50"/>
      <c r="J172" s="50"/>
    </row>
    <row r="173" spans="1:15" x14ac:dyDescent="0.25">
      <c r="A173" s="74" t="s">
        <v>123</v>
      </c>
      <c r="B173" s="60" t="s">
        <v>107</v>
      </c>
      <c r="C173" s="53">
        <v>717001</v>
      </c>
      <c r="D173" s="28" t="s">
        <v>70</v>
      </c>
      <c r="E173" s="82"/>
      <c r="F173" s="50"/>
      <c r="G173" s="50"/>
      <c r="H173" s="50"/>
      <c r="I173" s="50"/>
      <c r="J173" s="50"/>
    </row>
    <row r="174" spans="1:15" x14ac:dyDescent="0.25">
      <c r="A174" s="44"/>
      <c r="B174" s="45"/>
      <c r="C174" s="28"/>
      <c r="D174" s="28"/>
      <c r="E174" s="82"/>
      <c r="F174" s="50"/>
      <c r="G174" s="50"/>
      <c r="H174" s="50"/>
      <c r="I174" s="50"/>
      <c r="J174" s="50"/>
    </row>
    <row r="175" spans="1:15" x14ac:dyDescent="0.25">
      <c r="A175" s="74" t="s">
        <v>20</v>
      </c>
      <c r="B175" s="60" t="s">
        <v>117</v>
      </c>
      <c r="C175" s="79">
        <v>717003</v>
      </c>
      <c r="D175" s="13" t="s">
        <v>16</v>
      </c>
      <c r="E175" s="82"/>
      <c r="F175" s="50">
        <v>66000</v>
      </c>
      <c r="G175" s="50"/>
      <c r="H175" s="50"/>
      <c r="I175" s="50"/>
      <c r="J175" s="50">
        <f>E175+F175+G175+H175+I175</f>
        <v>66000</v>
      </c>
    </row>
    <row r="176" spans="1:15" x14ac:dyDescent="0.25">
      <c r="A176" s="74" t="s">
        <v>20</v>
      </c>
      <c r="B176" s="60" t="s">
        <v>107</v>
      </c>
      <c r="C176" s="79">
        <v>714004</v>
      </c>
      <c r="D176" s="14" t="s">
        <v>92</v>
      </c>
      <c r="E176" s="82"/>
      <c r="F176" s="50"/>
      <c r="G176" s="50"/>
      <c r="H176" s="50"/>
      <c r="I176" s="50"/>
      <c r="J176" s="50">
        <f t="shared" ref="J176:J178" si="49">E176+F176+G176+H176+I176</f>
        <v>0</v>
      </c>
    </row>
    <row r="177" spans="1:10" x14ac:dyDescent="0.25">
      <c r="A177" s="74" t="s">
        <v>20</v>
      </c>
      <c r="B177" s="32" t="s">
        <v>119</v>
      </c>
      <c r="C177" s="28">
        <v>717001</v>
      </c>
      <c r="D177" s="13" t="s">
        <v>141</v>
      </c>
      <c r="E177" s="50">
        <v>30000</v>
      </c>
      <c r="F177" s="50"/>
      <c r="G177" s="50"/>
      <c r="H177" s="50"/>
      <c r="I177" s="50"/>
      <c r="J177" s="50">
        <f t="shared" si="49"/>
        <v>30000</v>
      </c>
    </row>
    <row r="178" spans="1:10" x14ac:dyDescent="0.25">
      <c r="A178" s="74" t="s">
        <v>20</v>
      </c>
      <c r="B178" s="90" t="s">
        <v>119</v>
      </c>
      <c r="C178" s="28">
        <v>716</v>
      </c>
      <c r="D178" s="13" t="s">
        <v>137</v>
      </c>
      <c r="E178" s="50">
        <v>10000</v>
      </c>
      <c r="F178" s="50"/>
      <c r="G178" s="50"/>
      <c r="H178" s="50"/>
      <c r="I178" s="50"/>
      <c r="J178" s="50">
        <f t="shared" si="49"/>
        <v>10000</v>
      </c>
    </row>
    <row r="179" spans="1:10" x14ac:dyDescent="0.25">
      <c r="A179" s="74" t="s">
        <v>20</v>
      </c>
      <c r="B179" s="63"/>
      <c r="C179" s="87">
        <v>719014</v>
      </c>
      <c r="D179" s="13" t="s">
        <v>133</v>
      </c>
      <c r="E179" s="82">
        <v>0</v>
      </c>
      <c r="F179" s="50"/>
      <c r="G179" s="50"/>
      <c r="H179" s="50"/>
      <c r="I179" s="50"/>
      <c r="J179" s="50"/>
    </row>
    <row r="180" spans="1:10" x14ac:dyDescent="0.25">
      <c r="A180" s="33"/>
      <c r="B180" s="33" t="s">
        <v>72</v>
      </c>
      <c r="C180" s="34"/>
      <c r="D180" s="35" t="s">
        <v>46</v>
      </c>
      <c r="E180" s="36">
        <f>SUM(E165:E179)</f>
        <v>171793</v>
      </c>
      <c r="F180" s="86">
        <f>SUM(F165:F179)</f>
        <v>66000</v>
      </c>
      <c r="G180" s="86">
        <f>SUM(G165:G179)</f>
        <v>0</v>
      </c>
      <c r="H180" s="86">
        <f>SUM(H165:H179)</f>
        <v>2362</v>
      </c>
      <c r="I180" s="86">
        <f>SUM(I165:I179)</f>
        <v>-4545</v>
      </c>
      <c r="J180" s="36">
        <f t="shared" ref="J180" si="50">SUM(J165:J179)</f>
        <v>235610</v>
      </c>
    </row>
    <row r="181" spans="1:10" ht="15.75" thickBot="1" x14ac:dyDescent="0.3">
      <c r="A181" s="105" t="s">
        <v>73</v>
      </c>
      <c r="B181" s="106"/>
      <c r="C181" s="106"/>
      <c r="D181" s="107"/>
      <c r="E181" s="23">
        <f>SUM(E180,E163)</f>
        <v>361973</v>
      </c>
      <c r="F181" s="23">
        <f>SUM(F180,F163)</f>
        <v>93612.99</v>
      </c>
      <c r="G181" s="23">
        <f>SUM(G180,G163)</f>
        <v>4100</v>
      </c>
      <c r="H181" s="23">
        <f>SUM(H180,H163)</f>
        <v>12362</v>
      </c>
      <c r="I181" s="23">
        <f>SUM(I180,I163)</f>
        <v>-845</v>
      </c>
      <c r="J181" s="23">
        <f t="shared" ref="J181" si="51">SUM(J180,J163)</f>
        <v>471202.99</v>
      </c>
    </row>
    <row r="182" spans="1:10" ht="16.5" thickBot="1" x14ac:dyDescent="0.3">
      <c r="A182" s="46"/>
      <c r="B182" s="108" t="s">
        <v>14</v>
      </c>
      <c r="C182" s="109"/>
      <c r="D182" s="110"/>
      <c r="E182" s="31">
        <f>SUM(E181,E129)</f>
        <v>855228</v>
      </c>
      <c r="F182" s="31">
        <f t="shared" ref="F182:J182" si="52">SUM(F181,F129)</f>
        <v>125821.45000000001</v>
      </c>
      <c r="G182" s="31">
        <f t="shared" ref="G182:H182" si="53">SUM(G181,G129)</f>
        <v>4250</v>
      </c>
      <c r="H182" s="31">
        <f t="shared" si="53"/>
        <v>21379</v>
      </c>
      <c r="I182" s="31">
        <f t="shared" ref="I182" si="54">SUM(I181,I129)</f>
        <v>3700</v>
      </c>
      <c r="J182" s="31">
        <f t="shared" si="52"/>
        <v>1010378.45</v>
      </c>
    </row>
    <row r="183" spans="1:10" ht="15.75" x14ac:dyDescent="0.25">
      <c r="A183" s="47"/>
      <c r="B183" s="47"/>
      <c r="C183" s="47"/>
      <c r="D183" s="47"/>
      <c r="E183" s="5"/>
      <c r="F183" s="5"/>
      <c r="G183" s="5"/>
      <c r="H183" s="5"/>
      <c r="I183" s="5"/>
      <c r="J183" s="5"/>
    </row>
    <row r="184" spans="1:10" ht="15.75" x14ac:dyDescent="0.25">
      <c r="A184" s="47"/>
      <c r="B184" s="47"/>
      <c r="C184" s="47"/>
      <c r="D184" s="47"/>
      <c r="E184" s="5"/>
      <c r="F184" s="5"/>
      <c r="G184" s="5"/>
      <c r="H184" s="5"/>
      <c r="I184" s="5"/>
      <c r="J184" s="5"/>
    </row>
    <row r="185" spans="1:10" ht="15.75" x14ac:dyDescent="0.25">
      <c r="A185" s="47"/>
      <c r="B185" s="47" t="s">
        <v>18</v>
      </c>
      <c r="C185" s="47"/>
      <c r="D185" s="47"/>
      <c r="E185" s="5"/>
      <c r="F185" s="5"/>
      <c r="G185" s="5"/>
      <c r="H185" s="5"/>
      <c r="I185" s="5"/>
      <c r="J185" s="5"/>
    </row>
    <row r="186" spans="1:10" ht="15.75" x14ac:dyDescent="0.25">
      <c r="A186" s="48"/>
      <c r="B186" s="48"/>
      <c r="C186" s="47" t="s">
        <v>143</v>
      </c>
      <c r="D186" s="47"/>
      <c r="E186" s="5"/>
      <c r="F186" s="5"/>
      <c r="G186" s="5"/>
      <c r="H186" s="5"/>
      <c r="I186" s="5"/>
      <c r="J186" s="5"/>
    </row>
    <row r="187" spans="1:10" ht="15.75" x14ac:dyDescent="0.25">
      <c r="A187" s="82"/>
      <c r="B187" s="82"/>
      <c r="C187" s="47" t="s">
        <v>144</v>
      </c>
      <c r="D187" s="47"/>
      <c r="E187" s="5"/>
      <c r="F187" s="5"/>
      <c r="G187" s="5"/>
      <c r="H187" s="5"/>
      <c r="I187" s="5"/>
      <c r="J187" s="5"/>
    </row>
    <row r="188" spans="1:10" ht="15.75" x14ac:dyDescent="0.25">
      <c r="A188" s="51"/>
      <c r="B188" s="51"/>
      <c r="C188" s="47" t="s">
        <v>145</v>
      </c>
      <c r="D188" s="47"/>
      <c r="E188" s="5"/>
      <c r="F188" s="5"/>
      <c r="G188" s="5"/>
      <c r="H188" s="5"/>
      <c r="I188" s="5"/>
      <c r="J188" s="5"/>
    </row>
    <row r="189" spans="1:10" s="4" customFormat="1" ht="5.25" customHeight="1" x14ac:dyDescent="0.25">
      <c r="A189" s="47"/>
      <c r="B189" s="47"/>
      <c r="C189" s="47"/>
      <c r="D189" s="47"/>
      <c r="E189" s="5"/>
      <c r="F189" s="5"/>
      <c r="G189" s="5"/>
      <c r="H189" s="5"/>
      <c r="I189" s="5"/>
      <c r="J189" s="5"/>
    </row>
    <row r="190" spans="1:10" s="4" customFormat="1" ht="15.75" customHeight="1" x14ac:dyDescent="0.25">
      <c r="E190" s="5"/>
      <c r="F190" s="5"/>
      <c r="G190" s="5"/>
      <c r="H190" s="5"/>
      <c r="I190" s="5"/>
      <c r="J190" s="5"/>
    </row>
  </sheetData>
  <mergeCells count="14">
    <mergeCell ref="B1:J1"/>
    <mergeCell ref="B2:J2"/>
    <mergeCell ref="B44:D44"/>
    <mergeCell ref="A43:D43"/>
    <mergeCell ref="E5:J5"/>
    <mergeCell ref="A7:D7"/>
    <mergeCell ref="A22:D22"/>
    <mergeCell ref="A23:D23"/>
    <mergeCell ref="A181:D181"/>
    <mergeCell ref="B182:D182"/>
    <mergeCell ref="A130:D130"/>
    <mergeCell ref="E47:J47"/>
    <mergeCell ref="A49:D49"/>
    <mergeCell ref="A129:D129"/>
  </mergeCells>
  <phoneticPr fontId="22" type="noConversion"/>
  <pageMargins left="0.19" right="0.33" top="0.74803149606299213" bottom="0.74803149606299213" header="0.31496062992125984" footer="0.31496062992125984"/>
  <pageSetup paperSize="8" scale="8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Pro veduci</cp:lastModifiedBy>
  <cp:lastPrinted>2022-10-19T11:45:33Z</cp:lastPrinted>
  <dcterms:created xsi:type="dcterms:W3CDTF">2015-11-12T08:45:14Z</dcterms:created>
  <dcterms:modified xsi:type="dcterms:W3CDTF">2022-10-19T11:56:09Z</dcterms:modified>
</cp:coreProperties>
</file>