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Žmijovský\Downloads\"/>
    </mc:Choice>
  </mc:AlternateContent>
  <bookViews>
    <workbookView xWindow="0" yWindow="0" windowWidth="20490" windowHeight="7530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K233" i="1" l="1"/>
  <c r="K236" i="1"/>
  <c r="K7" i="1"/>
  <c r="J151" i="1"/>
  <c r="J292" i="1"/>
  <c r="K291" i="1"/>
  <c r="K47" i="1"/>
  <c r="K140" i="1"/>
  <c r="K150" i="1"/>
  <c r="J219" i="1"/>
  <c r="J220" i="1" s="1"/>
  <c r="K215" i="1"/>
  <c r="J246" i="1"/>
  <c r="J235" i="1"/>
  <c r="J16" i="1"/>
  <c r="J165" i="1" l="1"/>
  <c r="J174" i="1" s="1"/>
  <c r="K157" i="1"/>
  <c r="K40" i="1"/>
  <c r="K218" i="1"/>
  <c r="J119" i="1"/>
  <c r="J121" i="1" s="1"/>
  <c r="K51" i="1" l="1"/>
  <c r="K120" i="1"/>
  <c r="K175" i="1"/>
  <c r="K267" i="1"/>
  <c r="I268" i="1"/>
  <c r="D268" i="1"/>
  <c r="I89" i="1"/>
  <c r="I96" i="1" s="1"/>
  <c r="I182" i="1"/>
  <c r="I187" i="1" s="1"/>
  <c r="K228" i="1"/>
  <c r="K223" i="1"/>
  <c r="K145" i="1"/>
  <c r="K146" i="1"/>
  <c r="K226" i="1"/>
  <c r="K88" i="1"/>
  <c r="K84" i="1"/>
  <c r="J89" i="1"/>
  <c r="J96" i="1" s="1"/>
  <c r="J135" i="1"/>
  <c r="J136" i="1" s="1"/>
  <c r="K126" i="1"/>
  <c r="K109" i="1"/>
  <c r="K107" i="1"/>
  <c r="J108" i="1"/>
  <c r="K106" i="1"/>
  <c r="J58" i="1"/>
  <c r="K55" i="1"/>
  <c r="J27" i="1"/>
  <c r="K25" i="1"/>
  <c r="J312" i="1" l="1"/>
  <c r="J71" i="1"/>
  <c r="J313" i="1" l="1"/>
  <c r="K105" i="1"/>
  <c r="K155" i="1"/>
  <c r="K37" i="1"/>
  <c r="K33" i="1"/>
  <c r="H108" i="1"/>
  <c r="H165" i="1"/>
  <c r="H174" i="1" s="1"/>
  <c r="K158" i="1"/>
  <c r="H58" i="1"/>
  <c r="H71" i="1" s="1"/>
  <c r="K41" i="1"/>
  <c r="I58" i="1"/>
  <c r="I71" i="1" s="1"/>
  <c r="K54" i="1"/>
  <c r="I219" i="1"/>
  <c r="K217" i="1"/>
  <c r="K216" i="1"/>
  <c r="I257" i="1"/>
  <c r="I312" i="1" s="1"/>
  <c r="K248" i="1"/>
  <c r="I151" i="1"/>
  <c r="K26" i="1"/>
  <c r="K67" i="1"/>
  <c r="G289" i="1"/>
  <c r="K280" i="1"/>
  <c r="D311" i="1"/>
  <c r="K311" i="1" s="1"/>
  <c r="K310" i="1"/>
  <c r="K309" i="1"/>
  <c r="K308" i="1"/>
  <c r="K307" i="1"/>
  <c r="K306" i="1"/>
  <c r="K305" i="1"/>
  <c r="D304" i="1"/>
  <c r="K304" i="1" s="1"/>
  <c r="K303" i="1"/>
  <c r="K302" i="1"/>
  <c r="K301" i="1"/>
  <c r="K300" i="1"/>
  <c r="K299" i="1"/>
  <c r="K298" i="1"/>
  <c r="D297" i="1"/>
  <c r="K297" i="1" s="1"/>
  <c r="K296" i="1"/>
  <c r="K295" i="1"/>
  <c r="K294" i="1"/>
  <c r="K293" i="1"/>
  <c r="D292" i="1"/>
  <c r="K292" i="1" s="1"/>
  <c r="K290" i="1"/>
  <c r="F289" i="1"/>
  <c r="D289" i="1"/>
  <c r="K289" i="1" s="1"/>
  <c r="K288" i="1"/>
  <c r="K287" i="1"/>
  <c r="K286" i="1"/>
  <c r="K285" i="1"/>
  <c r="K284" i="1"/>
  <c r="K283" i="1"/>
  <c r="K282" i="1"/>
  <c r="K281" i="1"/>
  <c r="D279" i="1"/>
  <c r="K279" i="1" s="1"/>
  <c r="K278" i="1"/>
  <c r="K277" i="1"/>
  <c r="K276" i="1"/>
  <c r="K275" i="1"/>
  <c r="K274" i="1"/>
  <c r="K273" i="1"/>
  <c r="K272" i="1"/>
  <c r="K271" i="1"/>
  <c r="K270" i="1"/>
  <c r="K269" i="1"/>
  <c r="G268" i="1"/>
  <c r="F268" i="1"/>
  <c r="K268" i="1" s="1"/>
  <c r="K266" i="1"/>
  <c r="K265" i="1"/>
  <c r="K264" i="1"/>
  <c r="K263" i="1"/>
  <c r="K262" i="1"/>
  <c r="K261" i="1"/>
  <c r="K260" i="1"/>
  <c r="K259" i="1"/>
  <c r="K258" i="1"/>
  <c r="D257" i="1"/>
  <c r="K257" i="1" s="1"/>
  <c r="K256" i="1"/>
  <c r="K255" i="1"/>
  <c r="K254" i="1"/>
  <c r="K253" i="1"/>
  <c r="K252" i="1"/>
  <c r="K251" i="1"/>
  <c r="K250" i="1"/>
  <c r="K249" i="1"/>
  <c r="K247" i="1"/>
  <c r="G246" i="1"/>
  <c r="G312" i="1" s="1"/>
  <c r="F246" i="1"/>
  <c r="D246" i="1"/>
  <c r="K245" i="1"/>
  <c r="K244" i="1"/>
  <c r="K243" i="1"/>
  <c r="K242" i="1"/>
  <c r="K241" i="1"/>
  <c r="K240" i="1"/>
  <c r="K239" i="1"/>
  <c r="K238" i="1"/>
  <c r="K237" i="1"/>
  <c r="D235" i="1"/>
  <c r="K235" i="1" s="1"/>
  <c r="K234" i="1"/>
  <c r="K232" i="1"/>
  <c r="K231" i="1"/>
  <c r="K230" i="1"/>
  <c r="D229" i="1"/>
  <c r="K229" i="1" s="1"/>
  <c r="K227" i="1"/>
  <c r="D225" i="1"/>
  <c r="K225" i="1" s="1"/>
  <c r="K224" i="1"/>
  <c r="K222" i="1"/>
  <c r="K221" i="1"/>
  <c r="G219" i="1"/>
  <c r="G220" i="1" s="1"/>
  <c r="D219" i="1"/>
  <c r="K214" i="1"/>
  <c r="K213" i="1"/>
  <c r="K212" i="1"/>
  <c r="K211" i="1"/>
  <c r="K210" i="1"/>
  <c r="K209" i="1"/>
  <c r="E207" i="1"/>
  <c r="E208" i="1" s="1"/>
  <c r="D207" i="1"/>
  <c r="K207" i="1" s="1"/>
  <c r="K206" i="1"/>
  <c r="K205" i="1"/>
  <c r="K204" i="1"/>
  <c r="K203" i="1"/>
  <c r="D202" i="1"/>
  <c r="K202" i="1" s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G186" i="1"/>
  <c r="G187" i="1" s="1"/>
  <c r="D186" i="1"/>
  <c r="K185" i="1"/>
  <c r="K184" i="1"/>
  <c r="K183" i="1"/>
  <c r="D182" i="1"/>
  <c r="K182" i="1" s="1"/>
  <c r="K181" i="1"/>
  <c r="K180" i="1"/>
  <c r="K179" i="1"/>
  <c r="K178" i="1"/>
  <c r="K177" i="1"/>
  <c r="K176" i="1"/>
  <c r="K173" i="1"/>
  <c r="K172" i="1"/>
  <c r="K171" i="1"/>
  <c r="K170" i="1"/>
  <c r="K169" i="1"/>
  <c r="F168" i="1"/>
  <c r="E168" i="1"/>
  <c r="D168" i="1"/>
  <c r="K167" i="1"/>
  <c r="K166" i="1"/>
  <c r="G165" i="1"/>
  <c r="G174" i="1" s="1"/>
  <c r="F165" i="1"/>
  <c r="F174" i="1" s="1"/>
  <c r="E165" i="1"/>
  <c r="E174" i="1" s="1"/>
  <c r="D165" i="1"/>
  <c r="K164" i="1"/>
  <c r="K163" i="1"/>
  <c r="K162" i="1"/>
  <c r="K161" i="1"/>
  <c r="K160" i="1"/>
  <c r="K159" i="1"/>
  <c r="K156" i="1"/>
  <c r="K154" i="1"/>
  <c r="K153" i="1"/>
  <c r="K152" i="1"/>
  <c r="G151" i="1"/>
  <c r="F151" i="1"/>
  <c r="D151" i="1"/>
  <c r="K149" i="1"/>
  <c r="K148" i="1"/>
  <c r="K147" i="1"/>
  <c r="K144" i="1"/>
  <c r="K143" i="1"/>
  <c r="K142" i="1"/>
  <c r="K141" i="1"/>
  <c r="K139" i="1"/>
  <c r="K138" i="1"/>
  <c r="K137" i="1"/>
  <c r="F135" i="1"/>
  <c r="F136" i="1" s="1"/>
  <c r="D135" i="1"/>
  <c r="K134" i="1"/>
  <c r="K133" i="1"/>
  <c r="K132" i="1"/>
  <c r="K131" i="1"/>
  <c r="K130" i="1"/>
  <c r="K129" i="1"/>
  <c r="K128" i="1"/>
  <c r="K127" i="1"/>
  <c r="K125" i="1"/>
  <c r="K124" i="1"/>
  <c r="K123" i="1"/>
  <c r="K122" i="1"/>
  <c r="G121" i="1"/>
  <c r="D119" i="1"/>
  <c r="K118" i="1"/>
  <c r="K117" i="1"/>
  <c r="K116" i="1"/>
  <c r="K115" i="1"/>
  <c r="K114" i="1"/>
  <c r="K113" i="1"/>
  <c r="K112" i="1"/>
  <c r="K111" i="1"/>
  <c r="K110" i="1"/>
  <c r="E108" i="1"/>
  <c r="D108" i="1"/>
  <c r="D103" i="1"/>
  <c r="K103" i="1" s="1"/>
  <c r="K102" i="1"/>
  <c r="K101" i="1"/>
  <c r="F100" i="1"/>
  <c r="F104" i="1" s="1"/>
  <c r="D100" i="1"/>
  <c r="K99" i="1"/>
  <c r="K98" i="1"/>
  <c r="K97" i="1"/>
  <c r="D95" i="1"/>
  <c r="K95" i="1" s="1"/>
  <c r="K94" i="1"/>
  <c r="D93" i="1"/>
  <c r="K93" i="1" s="1"/>
  <c r="K92" i="1"/>
  <c r="K91" i="1"/>
  <c r="K90" i="1"/>
  <c r="D89" i="1"/>
  <c r="K87" i="1"/>
  <c r="K86" i="1"/>
  <c r="K85" i="1"/>
  <c r="D83" i="1"/>
  <c r="K83" i="1" s="1"/>
  <c r="K82" i="1"/>
  <c r="K81" i="1"/>
  <c r="K8" i="1"/>
  <c r="K9" i="1"/>
  <c r="K10" i="1"/>
  <c r="K11" i="1"/>
  <c r="K12" i="1"/>
  <c r="K13" i="1"/>
  <c r="K14" i="1"/>
  <c r="K15" i="1"/>
  <c r="D16" i="1"/>
  <c r="F16" i="1"/>
  <c r="G16" i="1"/>
  <c r="K17" i="1"/>
  <c r="K18" i="1"/>
  <c r="K19" i="1"/>
  <c r="K20" i="1"/>
  <c r="K21" i="1"/>
  <c r="K22" i="1"/>
  <c r="K23" i="1"/>
  <c r="K24" i="1"/>
  <c r="D27" i="1"/>
  <c r="K27" i="1" s="1"/>
  <c r="G27" i="1"/>
  <c r="K30" i="1"/>
  <c r="K31" i="1"/>
  <c r="K32" i="1"/>
  <c r="K34" i="1"/>
  <c r="K35" i="1"/>
  <c r="K36" i="1"/>
  <c r="K38" i="1"/>
  <c r="K39" i="1"/>
  <c r="K42" i="1"/>
  <c r="K43" i="1"/>
  <c r="K44" i="1"/>
  <c r="K45" i="1"/>
  <c r="K46" i="1"/>
  <c r="K48" i="1"/>
  <c r="K49" i="1"/>
  <c r="K50" i="1"/>
  <c r="K52" i="1"/>
  <c r="K53" i="1"/>
  <c r="K56" i="1"/>
  <c r="K57" i="1"/>
  <c r="D58" i="1"/>
  <c r="E58" i="1"/>
  <c r="G58" i="1"/>
  <c r="K59" i="1"/>
  <c r="K60" i="1"/>
  <c r="K61" i="1"/>
  <c r="K62" i="1"/>
  <c r="D63" i="1"/>
  <c r="F63" i="1"/>
  <c r="K64" i="1"/>
  <c r="K65" i="1"/>
  <c r="K66" i="1"/>
  <c r="K68" i="1"/>
  <c r="K69" i="1"/>
  <c r="D70" i="1"/>
  <c r="K70" i="1" s="1"/>
  <c r="F70" i="1"/>
  <c r="G70" i="1"/>
  <c r="E71" i="1"/>
  <c r="G71" i="1"/>
  <c r="D121" i="1" l="1"/>
  <c r="K121" i="1" s="1"/>
  <c r="K119" i="1"/>
  <c r="F313" i="1"/>
  <c r="K108" i="1"/>
  <c r="G313" i="1"/>
  <c r="D104" i="1"/>
  <c r="K104" i="1" s="1"/>
  <c r="K100" i="1"/>
  <c r="D220" i="1"/>
  <c r="K219" i="1"/>
  <c r="D96" i="1"/>
  <c r="K96" i="1" s="1"/>
  <c r="K89" i="1"/>
  <c r="E313" i="1"/>
  <c r="D136" i="1"/>
  <c r="K136" i="1" s="1"/>
  <c r="K135" i="1"/>
  <c r="K151" i="1"/>
  <c r="K246" i="1"/>
  <c r="K63" i="1"/>
  <c r="K16" i="1"/>
  <c r="D174" i="1"/>
  <c r="K174" i="1" s="1"/>
  <c r="K186" i="1"/>
  <c r="F312" i="1"/>
  <c r="K58" i="1"/>
  <c r="D71" i="1"/>
  <c r="H313" i="1"/>
  <c r="F71" i="1"/>
  <c r="K165" i="1"/>
  <c r="D208" i="1"/>
  <c r="I220" i="1"/>
  <c r="K168" i="1"/>
  <c r="D187" i="1"/>
  <c r="K187" i="1" s="1"/>
  <c r="D312" i="1"/>
  <c r="K312" i="1" s="1"/>
  <c r="K220" i="1" l="1"/>
  <c r="K71" i="1"/>
  <c r="I313" i="1"/>
  <c r="K208" i="1"/>
  <c r="K313" i="1" s="1"/>
  <c r="D313" i="1"/>
</calcChain>
</file>

<file path=xl/comments1.xml><?xml version="1.0" encoding="utf-8"?>
<comments xmlns="http://schemas.openxmlformats.org/spreadsheetml/2006/main">
  <authors>
    <author>Obec</author>
  </authors>
  <commentList>
    <comment ref="E6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Rozpočtové opatrenie č. 1/2016 bolo uskutočnené na základe oznámení o výške poskytnutých finančných prostriedkov.</t>
        </r>
      </text>
    </comment>
    <comment ref="H6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Rozpočtové opatrenie č. 4/2016 bolo upravené na základe oznámení o výške poskytnutých finančných prostriedkov.</t>
        </r>
      </text>
    </comment>
    <comment ref="J7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Predpoklad vyššieho plnenia.</t>
        </r>
      </text>
    </comment>
    <comment ref="G10" authorId="0" shapeId="0">
      <text>
        <r>
          <rPr>
            <b/>
            <sz val="8"/>
            <color indexed="81"/>
            <rFont val="Tahoma"/>
            <charset val="1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Obec dosiahla vyššie príjmy ako boli rozpočtované.</t>
        </r>
      </text>
    </comment>
    <comment ref="D15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Zvýšenie príjmov na základe zvýšenia poplatku za odvoz TKO.
FO: 56 500 €,
PO:   7 500 €.</t>
        </r>
      </text>
    </comment>
    <comment ref="G23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Príjem z predaja pozemku p. Kačurovi.</t>
        </r>
      </text>
    </comment>
    <comment ref="J25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Predpoklad vyššieho plnenia.</t>
        </r>
      </text>
    </comment>
    <comment ref="G26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vrátka DPH z kolesového nakladača PrO</t>
        </r>
      </text>
    </comment>
    <comment ref="G38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 základe oznámenia o úprave výšky fin. prostriedkov.</t>
        </r>
      </text>
    </comment>
    <comment ref="J40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Na základe oznámenia o pridelení fin. prostriedkov.</t>
        </r>
      </text>
    </comment>
    <comment ref="G42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 základe oznámenia o úprave výšky finančných prostriedkov.</t>
        </r>
      </text>
    </comment>
    <comment ref="J51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Na základe posk.prostriedkov na financ.volieb.</t>
        </r>
      </text>
    </comment>
    <comment ref="J55" authorId="0" shapeId="0">
      <text>
        <r>
          <rPr>
            <b/>
            <sz val="8"/>
            <color indexed="81"/>
            <rFont val="Tahoma"/>
            <charset val="1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Na základe zmluvy o dotácii.</t>
        </r>
      </text>
    </comment>
    <comment ref="F61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Nedočerpané prostriedky SŠ - ZŠ (r. 2015).</t>
        </r>
      </text>
    </comment>
    <comment ref="F62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Nedočerpané prostriedky SŠ - MŠ (rok 2015).</t>
        </r>
      </text>
    </comment>
    <comment ref="D65" authorId="0" shapeId="0">
      <text>
        <r>
          <rPr>
            <b/>
            <sz val="8"/>
            <color indexed="81"/>
            <rFont val="Tahoma"/>
            <family val="2"/>
            <charset val="238"/>
          </rPr>
          <t>Odhadovaná tvorba RF (presnú sumu bude obec poznať až po spracovaní záverečného účtu za rok 2015)</t>
        </r>
        <r>
          <rPr>
            <i/>
            <sz val="8"/>
            <color indexed="81"/>
            <rFont val="Tahoma"/>
            <family val="2"/>
            <charset val="238"/>
          </rPr>
          <t xml:space="preserve">
Predpoklad tvorby RF zahŕňa položky, u ktorých je predpoklad, že do konca roka 2015 nebudú vyčerpané:
- splášková kanalizácia          48 400,00 €
- majetk.vysporiadanie MK     5 500,00 €
- výstavba MK 3. etapa        71 195,94 €
- licencia infokanál                  2 000,00 €
- vypracovanie PHSF              5 000,00 €
- prísp.- kolesový nakladač   40 000,00 €
- mraziaci dvojbox                  5 000,00 €
- ost. malé položky                 2 904,06 €
</t>
        </r>
        <r>
          <rPr>
            <b/>
            <i/>
            <sz val="8"/>
            <color indexed="81"/>
            <rFont val="Tahoma"/>
            <family val="2"/>
            <charset val="238"/>
          </rPr>
          <t>SPOLU                             180 000,00 €</t>
        </r>
      </text>
    </comment>
    <comment ref="G65" authorId="0" shapeId="0">
      <text>
        <r>
          <rPr>
            <b/>
            <sz val="8"/>
            <color indexed="81"/>
            <rFont val="Tahoma"/>
            <charset val="1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 xml:space="preserve">Prevod zostatku finančných operácii z roku 2015:
plán v rozpočte     180 000,00
kapitálové SŠ        104 835,38
SPOLU                   284 835,38
podľa záv.účtu   +  43 652,86
</t>
        </r>
        <r>
          <rPr>
            <b/>
            <sz val="8"/>
            <color indexed="81"/>
            <rFont val="Tahoma"/>
            <family val="2"/>
            <charset val="238"/>
          </rPr>
          <t>SPOLU                328 488,24</t>
        </r>
      </text>
    </comment>
    <comment ref="G67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Prostriedky stavebníkov združené v roku 2015.</t>
        </r>
      </text>
    </comment>
    <comment ref="D68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SŠ pravdepodobne do konca roka 2015 nebude čerpať kapitálové výdavky na rok 2015 v celkovej výške, preto je časť presunutá do rozpočtu na rok 2016.</t>
        </r>
      </text>
    </comment>
    <comment ref="F68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Kapitálové SŠ z roku 2014:     3 205,51 € </t>
        </r>
        <r>
          <rPr>
            <sz val="8"/>
            <color indexed="81"/>
            <rFont val="Tahoma"/>
            <family val="2"/>
            <charset val="238"/>
          </rPr>
          <t>(vrátené do rozpočtu obce, nepoužité)</t>
        </r>
        <r>
          <rPr>
            <b/>
            <sz val="8"/>
            <color indexed="81"/>
            <rFont val="Tahoma"/>
            <family val="2"/>
            <charset val="238"/>
          </rPr>
          <t xml:space="preserve">
Kapitálové SŠ z roku 2015:    10 000,00 € </t>
        </r>
        <r>
          <rPr>
            <sz val="8"/>
            <color indexed="81"/>
            <rFont val="Tahoma"/>
            <family val="2"/>
            <charset val="238"/>
          </rPr>
          <t xml:space="preserve">(pri zostavovaní rozpočtu sa uvažovalo, že SŠ použije 10 tis. Z kapitálov určených na rok 2015, avšak do konca roka 2015 neboli použité)
</t>
        </r>
      </text>
    </comment>
    <comment ref="J88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Nebude sa realizovať v roku 2016.</t>
        </r>
      </text>
    </comment>
    <comment ref="J106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Navýšenie nákladov z dôvodu zmeny zmluvy o zabezpečení činnosti spoločného stavebného úradu (noví zamestnanci, vyšší nájom, refundácia energií).</t>
        </r>
      </text>
    </comment>
    <comment ref="J107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 základe poskyt.prostriedkov na financovanie volieb.</t>
        </r>
      </text>
    </comment>
    <comment ref="J109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Účelovo určené na základe zmluvy o poskyt. Dotácie.</t>
        </r>
      </text>
    </comment>
    <comment ref="G120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Dokončenie kamerového systému - nevyčerpané prostriedky z roku 2015. </t>
        </r>
      </text>
    </comment>
    <comment ref="D124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Športová ul.: 107 639,28 €
Sv. Mikuláša:   60 653,88 €
Lemeje G2:      70 206,84 €
Spolu              238 500,00 €</t>
        </r>
      </text>
    </comment>
    <comment ref="F124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Presun na položku: príspevok PrO - kolesový nakladač</t>
        </r>
      </text>
    </comment>
    <comment ref="G145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Vybudovanie chodníka pre chodcov od začiatku obce (od Výbornej) na Hlavnej ulici po č. domu 97.
Vysúťažená sumu na vybudovanie chodníka: 62 478,00 €
Predpokladané návýšenie (zdvihnutie kanalizačných vpústí): 17 522,00 €</t>
        </r>
      </text>
    </comment>
    <comment ref="J146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Prevod z kapitálových výdavkov na bežné 80000,00 €.
Dobudovanie chodníka 18121,20 €.</t>
        </r>
      </text>
    </comment>
    <comment ref="J157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Na základe oznámenia o poskyt. Fin. prostriedkov.</t>
        </r>
      </text>
    </comment>
    <comment ref="G159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Na základe oznámenia o úprave výšky fin. prostriedkov.</t>
        </r>
      </text>
    </comment>
    <comment ref="G160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Na základe oznámenia o úprave výšky fin. prostriedkov.</t>
        </r>
      </text>
    </comment>
    <comment ref="D172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Nepoužité 2015:    91 629,87 €
podľa VZN 2016: 171 430,00 €
- istina úveru MŠ: -78 924,00 €
- úroky úveru MŠ: -10 000,00 € </t>
        </r>
      </text>
    </comment>
    <comment ref="D175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Z uvedeného objemu prostriedkov budú podporené nasledovné akcie:
- deň matiek,
- darčeky starým a ŤZP občanom,
- Juliáles,
- Mikuláš,
- Dobrá novina,
- Nebo na zemi,
- deň rodiny,
- odborné prednášky pre mládež.</t>
        </r>
      </text>
    </comment>
    <comment ref="G184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Nová podlaha, stoličky, ozvučenie, osvetlenie.</t>
        </r>
      </text>
    </comment>
    <comment ref="D188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</t>
        </r>
      </text>
    </comment>
    <comment ref="D189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D190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800</t>
        </r>
      </text>
    </comment>
    <comment ref="D191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1910</t>
        </r>
      </text>
    </comment>
    <comment ref="D192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1400
</t>
        </r>
      </text>
    </comment>
    <comment ref="D193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500
</t>
        </r>
      </text>
    </comment>
    <comment ref="D194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2900
</t>
        </r>
      </text>
    </comment>
    <comment ref="D195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2800</t>
        </r>
      </text>
    </comment>
    <comment ref="D196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2450
</t>
        </r>
      </text>
    </comment>
    <comment ref="D197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1200</t>
        </r>
      </text>
    </comment>
    <comment ref="D198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900
</t>
        </r>
      </text>
    </comment>
    <comment ref="D199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Požiadavka 6360</t>
        </r>
      </text>
    </comment>
    <comment ref="I215" authorId="0" shapeId="0">
      <text>
        <r>
          <rPr>
            <b/>
            <sz val="8"/>
            <color indexed="81"/>
            <rFont val="Tahoma"/>
            <charset val="1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 xml:space="preserve">17160 cena podľa VO (osvetlenie)
z dotácie PSK bude financovaných 2500 €
</t>
        </r>
      </text>
    </comment>
    <comment ref="I216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Elektro projetk na osvetlenie multif. ihriska vo Dvore</t>
        </r>
      </text>
    </comment>
    <comment ref="I217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Bežné výdavky na údržbu multif. Ihriska (napr. náter čiar, mantinely...)</t>
        </r>
      </text>
    </comment>
    <comment ref="J233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Platby za službu SMS-info.</t>
        </r>
      </text>
    </comment>
    <comment ref="F236" authorId="0" shapeId="0">
      <text>
        <r>
          <rPr>
            <b/>
            <sz val="8"/>
            <color indexed="81"/>
            <rFont val="Tahoma"/>
            <family val="2"/>
            <charset val="238"/>
          </rPr>
          <t>Obec:</t>
        </r>
        <r>
          <rPr>
            <sz val="8"/>
            <color indexed="81"/>
            <rFont val="Tahoma"/>
            <family val="2"/>
            <charset val="238"/>
          </rPr>
          <t xml:space="preserve">
Obstaranie informačného SMS systému.
</t>
        </r>
      </text>
    </comment>
    <comment ref="J236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Platby za SMS-info.</t>
        </r>
      </text>
    </comment>
    <comment ref="G237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Nový mobil pre starostu obce.</t>
        </r>
      </text>
    </comment>
    <comment ref="I248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Údržba servera, programov po zlyhaní servera.</t>
        </r>
      </text>
    </comment>
    <comment ref="G265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bežné výdavky súvisiace s prípravou rekonštrukcie OcÚ: energetické posúdenie budovy, prípadne iné</t>
        </r>
      </text>
    </comment>
    <comment ref="G280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Úprava príspevku na základe nepoužitých prostriedkov z roku 2015:
príspevok na činnnosť                                  2680,42 €
príspevok na predĺženie vodovodnej siete       99,57 € </t>
        </r>
      </text>
    </comment>
    <comment ref="G284" authorId="0" shapeId="0">
      <text>
        <r>
          <rPr>
            <b/>
            <sz val="8"/>
            <color indexed="81"/>
            <rFont val="Tahoma"/>
            <charset val="1"/>
          </rPr>
          <t>Obec:</t>
        </r>
        <r>
          <rPr>
            <sz val="8"/>
            <color indexed="81"/>
            <rFont val="Tahoma"/>
            <charset val="1"/>
          </rPr>
          <t xml:space="preserve">
Likvidácia divokých skládok v obci.</t>
        </r>
      </text>
    </comment>
    <comment ref="F286" authorId="0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Obec:
</t>
        </r>
        <r>
          <rPr>
            <sz val="8"/>
            <color indexed="81"/>
            <rFont val="Tahoma"/>
            <family val="2"/>
            <charset val="238"/>
          </rPr>
          <t>kúpa kolesového nakladača   39 200 €
zápožička na zaplatenie DPH 15 800 €</t>
        </r>
      </text>
    </comment>
  </commentList>
</comments>
</file>

<file path=xl/sharedStrings.xml><?xml version="1.0" encoding="utf-8"?>
<sst xmlns="http://schemas.openxmlformats.org/spreadsheetml/2006/main" count="518" uniqueCount="326">
  <si>
    <t>PRÍJMOVÁ ČASŤ</t>
  </si>
  <si>
    <t>Rozpočtové opatrenia</t>
  </si>
  <si>
    <t>Program</t>
  </si>
  <si>
    <t>Položka</t>
  </si>
  <si>
    <t>Text</t>
  </si>
  <si>
    <t>Schválený rozpočet</t>
  </si>
  <si>
    <t>Upravený rozpočet</t>
  </si>
  <si>
    <t>Podielové dane</t>
  </si>
  <si>
    <t>Daň z pozemkov</t>
  </si>
  <si>
    <t>Daň zo stavieb</t>
  </si>
  <si>
    <t>Daň z bytov</t>
  </si>
  <si>
    <t>Daň za psa</t>
  </si>
  <si>
    <t>Daň za ubytovanie</t>
  </si>
  <si>
    <t>Daň za verejné priestranstvo</t>
  </si>
  <si>
    <t>Odvoz kalu zo septika</t>
  </si>
  <si>
    <t>Poplatok za TKO</t>
  </si>
  <si>
    <t xml:space="preserve"> </t>
  </si>
  <si>
    <t xml:space="preserve">Daňové príjmy spolu </t>
  </si>
  <si>
    <t>Príjmy z prenájmu</t>
  </si>
  <si>
    <t>Administratívne poplatky</t>
  </si>
  <si>
    <t>Pokuty, penále a iné sankcie</t>
  </si>
  <si>
    <t>Poplatky z predaja tovarov a služieb</t>
  </si>
  <si>
    <t>Poplatok za znečisťovanie ovzdušia</t>
  </si>
  <si>
    <t>Predaj CP Prima banky</t>
  </si>
  <si>
    <t>Predaj pozemkov</t>
  </si>
  <si>
    <t>združené prostr.-inžinierske siete</t>
  </si>
  <si>
    <t>Úroky</t>
  </si>
  <si>
    <t xml:space="preserve">Ostatné príjmy  </t>
  </si>
  <si>
    <t>Nedaňové príjmy spolu</t>
  </si>
  <si>
    <t>zvyšovanie platov v regionálnom školstve</t>
  </si>
  <si>
    <t>cestná infraštruktúra</t>
  </si>
  <si>
    <t>stavebný úrad</t>
  </si>
  <si>
    <t>cestná doprava a poz.komu</t>
  </si>
  <si>
    <t>životné prostredie</t>
  </si>
  <si>
    <t>úsek matrík + register adries</t>
  </si>
  <si>
    <t>register obyvateľstva</t>
  </si>
  <si>
    <t>normatívne prostriedky - ZŠ</t>
  </si>
  <si>
    <t>vzdelávacie poukazy</t>
  </si>
  <si>
    <t>asistenti zdrav.postihnutí</t>
  </si>
  <si>
    <t>odchodné</t>
  </si>
  <si>
    <t>asistenti soc.znevýhodnené prostredie</t>
  </si>
  <si>
    <t>príspevok na učebnice</t>
  </si>
  <si>
    <t>príspevok na školu v prírode</t>
  </si>
  <si>
    <t>príspevok na lyžiarsky kurz</t>
  </si>
  <si>
    <t>predškolská výchova MŠ</t>
  </si>
  <si>
    <t>hmotná núdza</t>
  </si>
  <si>
    <t>školský úrad</t>
  </si>
  <si>
    <t>MOS</t>
  </si>
  <si>
    <t>Grant ERASMUS+ (mládežnícke výmeny)</t>
  </si>
  <si>
    <t>Dotácia - prevencia kriminality</t>
  </si>
  <si>
    <t>Príspevok ÚPSVaR na podporu zamestnanosti</t>
  </si>
  <si>
    <t>vojnové hroby</t>
  </si>
  <si>
    <t>Referendum, voľby</t>
  </si>
  <si>
    <t>Juliáles (Preš. samospr. kraj)</t>
  </si>
  <si>
    <t>Nadácia Pontis (údržba ihriska pod Kicorou)</t>
  </si>
  <si>
    <t>312; 322</t>
  </si>
  <si>
    <t>Dotácia - prístavba a nadstavba MŠ</t>
  </si>
  <si>
    <t>PnD - osobitný príjemca</t>
  </si>
  <si>
    <t>Granty a transfery spolu</t>
  </si>
  <si>
    <t>Vlastné príjmy  SŠ</t>
  </si>
  <si>
    <t>Úver "Rekonštrukcia a výstavba MK"</t>
  </si>
  <si>
    <t>normatívne prostriedky - ZŠ 2015</t>
  </si>
  <si>
    <t>nenormatívne 5 ročné deti - MŠ 2015</t>
  </si>
  <si>
    <t>Finančné operácie z 2014 spolu</t>
  </si>
  <si>
    <t>prevod z Rezervného fondu obce</t>
  </si>
  <si>
    <t>predpoklad prevodu z rezervného fondu</t>
  </si>
  <si>
    <t>finančné prostriedky z termínovaného vkladu</t>
  </si>
  <si>
    <t>finančné prostriedky zo združených prostr.</t>
  </si>
  <si>
    <t>kapitálové prostriedky SŠ</t>
  </si>
  <si>
    <t>finančné operácie-ŤZP z Juliálesu 2013</t>
  </si>
  <si>
    <t>Finančné operácie spolu</t>
  </si>
  <si>
    <t>BEŽNÉ PRÍJMY SPOLU</t>
  </si>
  <si>
    <t>(sumy sú uvádzané v €)</t>
  </si>
  <si>
    <t>VÝDAVKOVÁ ČASŤ</t>
  </si>
  <si>
    <t>O1</t>
  </si>
  <si>
    <t>Členstvo v združeniach</t>
  </si>
  <si>
    <t>O2</t>
  </si>
  <si>
    <t>Audity indiv. + konsolid. účt. závierky</t>
  </si>
  <si>
    <t>č.1</t>
  </si>
  <si>
    <t>OO1</t>
  </si>
  <si>
    <t>Plánovanie, manažment a kontrola</t>
  </si>
  <si>
    <t>Časopis Lendak</t>
  </si>
  <si>
    <t>WEB stránka obce</t>
  </si>
  <si>
    <t>WEB stránka - dohoda</t>
  </si>
  <si>
    <t>WEB stránka - odvody</t>
  </si>
  <si>
    <t>Úradná tabuľa obce a vývesky</t>
  </si>
  <si>
    <t>Podprogram</t>
  </si>
  <si>
    <t>Propagácia a prezentácia obce</t>
  </si>
  <si>
    <t>Kronika - kancelárske potreby</t>
  </si>
  <si>
    <t>Kronika - odmena</t>
  </si>
  <si>
    <t>Kronika - odvody</t>
  </si>
  <si>
    <t>Kronika obce Lendak</t>
  </si>
  <si>
    <t>O3</t>
  </si>
  <si>
    <t>Knižnica</t>
  </si>
  <si>
    <t>Obecná knižnica</t>
  </si>
  <si>
    <t>č.2</t>
  </si>
  <si>
    <t>OO2</t>
  </si>
  <si>
    <t>Propagácia a marketing</t>
  </si>
  <si>
    <t>Poslanci odmena</t>
  </si>
  <si>
    <t>Poslanci odvody</t>
  </si>
  <si>
    <t>Komisia PHSR: odmena a odvody</t>
  </si>
  <si>
    <t>Zasadnutia orgánov obce</t>
  </si>
  <si>
    <t>Školenia,kurzy,semináre,porady</t>
  </si>
  <si>
    <t>Cestovné náhrady</t>
  </si>
  <si>
    <t>Vzdelávanie zamestnancov obce</t>
  </si>
  <si>
    <t>č. 3</t>
  </si>
  <si>
    <t>OO3</t>
  </si>
  <si>
    <t>Interné služby obce</t>
  </si>
  <si>
    <t>Činnosť matriky a evidencie obyvateľov</t>
  </si>
  <si>
    <t>O4</t>
  </si>
  <si>
    <t>Činnosť stavebného úradu</t>
  </si>
  <si>
    <t>O6</t>
  </si>
  <si>
    <t>Referendum/voľby</t>
  </si>
  <si>
    <t>č. 4</t>
  </si>
  <si>
    <t>OO4</t>
  </si>
  <si>
    <t>Služby občanom</t>
  </si>
  <si>
    <t>lekárnička</t>
  </si>
  <si>
    <t>Protizásahové obleky</t>
  </si>
  <si>
    <t>údržba požiar. techniky</t>
  </si>
  <si>
    <t>Pohonné hmoty - Požiarna ochrana</t>
  </si>
  <si>
    <t>Zákonné poistenie-Požiarna ochrana</t>
  </si>
  <si>
    <t>Dobrovoľný hasičský zbor - uniformy</t>
  </si>
  <si>
    <t>Školenia, kurzy, semináre, SIM karta</t>
  </si>
  <si>
    <t>DHZ-striekačka PS-12 TAZ 1840 cm T3</t>
  </si>
  <si>
    <t>STK,emisná</t>
  </si>
  <si>
    <t>Ochrana pred požiarmi</t>
  </si>
  <si>
    <t>č. 5</t>
  </si>
  <si>
    <t>OO5</t>
  </si>
  <si>
    <t>Bezpečnosť, právo a poriadok</t>
  </si>
  <si>
    <t>odpadkové koše - (v obci)</t>
  </si>
  <si>
    <t xml:space="preserve">znalecký posudok </t>
  </si>
  <si>
    <t>Výstavba - rozširenie kanalizácie (a ČOV)</t>
  </si>
  <si>
    <t>Rekonštukcia ČOV</t>
  </si>
  <si>
    <t>nájom - želiarska spoločnosť</t>
  </si>
  <si>
    <t>PD rozšírenie kanalizácie</t>
  </si>
  <si>
    <t>PD a poreal. zameranie ČOV</t>
  </si>
  <si>
    <t>údržba - preplach potrubia Mlynská</t>
  </si>
  <si>
    <t>vypracovanie MS+žiad.o rozšírenie (kanalizácia)</t>
  </si>
  <si>
    <t>odmena - súťaž</t>
  </si>
  <si>
    <t xml:space="preserve">Dohoda s ÚPSVaR (prac.pri likvidácii odpadu) OBEC </t>
  </si>
  <si>
    <t>Dohoda s ÚPSVaR (prac.pri likvidácii odpadu) ÚPSVaR</t>
  </si>
  <si>
    <t>Zvoz a odvoz odpadu</t>
  </si>
  <si>
    <t>č. 6</t>
  </si>
  <si>
    <t>OO6</t>
  </si>
  <si>
    <t>Odpadové hospodárstvo</t>
  </si>
  <si>
    <t>Majetkoprávne vysporiadanie MK</t>
  </si>
  <si>
    <t>Výstavba MK</t>
  </si>
  <si>
    <t>Výstavba MK-3.etapa</t>
  </si>
  <si>
    <t>Obstaranie nového územného plánu obce</t>
  </si>
  <si>
    <t>Chodník - vodorovné dopr. značenie</t>
  </si>
  <si>
    <t>Údržba MK - zemné práce + navážka štrku</t>
  </si>
  <si>
    <t>Údržba MK</t>
  </si>
  <si>
    <t>MK - odvodnenie</t>
  </si>
  <si>
    <t>Realizácia chodník na Hlavnej ul.</t>
  </si>
  <si>
    <t>PD na MK Jarná (v r. 2014: polohopis,výškopis)</t>
  </si>
  <si>
    <t>dopravné značenie OcÚ</t>
  </si>
  <si>
    <t>Výstavba a oplotenie cintorína (príspevok)</t>
  </si>
  <si>
    <t>Premostenie Mlynská - Lemeje (príspevok)</t>
  </si>
  <si>
    <t>č. 7</t>
  </si>
  <si>
    <t>OO7</t>
  </si>
  <si>
    <t>Pozemné komunikácie</t>
  </si>
  <si>
    <t>bez RK</t>
  </si>
  <si>
    <t>Spojená škola - normatív 2016</t>
  </si>
  <si>
    <t>normatívne presun  z 2015</t>
  </si>
  <si>
    <t>ZŠ vzdel. Poukazy</t>
  </si>
  <si>
    <t>ZŠ asistent učiteľa</t>
  </si>
  <si>
    <t>ZŠ asistent učiteľa - soc. znevýhod.prostr.</t>
  </si>
  <si>
    <t>Originálne kompetencie-CVČ (príspevok)</t>
  </si>
  <si>
    <t xml:space="preserve">Originálne kompetencie </t>
  </si>
  <si>
    <t>8. trieda MŠ - bežné</t>
  </si>
  <si>
    <t>vlastné príjmy SŠ</t>
  </si>
  <si>
    <t xml:space="preserve">Spojená škola  </t>
  </si>
  <si>
    <t>Materská škola- prenesený výkon</t>
  </si>
  <si>
    <t>MŠ-presun z 2015 prenesený výkon</t>
  </si>
  <si>
    <t>Materská škola so školskou jedálňou</t>
  </si>
  <si>
    <t>Kapitálové Spojená škola 2013</t>
  </si>
  <si>
    <t>Kapitálové Spojená škola 2014</t>
  </si>
  <si>
    <t>Kapitálové Spojená škola 2015, 2016</t>
  </si>
  <si>
    <t>O5</t>
  </si>
  <si>
    <t>Školský úrad</t>
  </si>
  <si>
    <t>č. 8</t>
  </si>
  <si>
    <t>Vzdelávanie</t>
  </si>
  <si>
    <t>Repre-kultúra</t>
  </si>
  <si>
    <t>Licencia infokanál</t>
  </si>
  <si>
    <t>Výmenné pobyty mládeže</t>
  </si>
  <si>
    <t>Všeobecný materiál</t>
  </si>
  <si>
    <t>Vybavenie kancelárie - police</t>
  </si>
  <si>
    <t>Údržba kultúra + MR (ústredňa,stĺpy)</t>
  </si>
  <si>
    <t>Údržba informačných technológií-infotext</t>
  </si>
  <si>
    <t>Podpora kultúrnych podujatí</t>
  </si>
  <si>
    <t>Elektrická energia, plyn/kino</t>
  </si>
  <si>
    <t>Údržba kino</t>
  </si>
  <si>
    <t>Údržba KD vo Dvore na základe zmluvy</t>
  </si>
  <si>
    <t>Kultúrny dom vo Dvore</t>
  </si>
  <si>
    <t>č. 9</t>
  </si>
  <si>
    <t>OO9</t>
  </si>
  <si>
    <t xml:space="preserve">Kultúra </t>
  </si>
  <si>
    <t>Kruciáta</t>
  </si>
  <si>
    <t>Slovenský orol</t>
  </si>
  <si>
    <t>Združenie Mariánskej mládeže</t>
  </si>
  <si>
    <t>Múzeum ľudovej kultúry</t>
  </si>
  <si>
    <t>Šachový klub</t>
  </si>
  <si>
    <t>OZ Kicora</t>
  </si>
  <si>
    <t>Folk. skupina Kicora</t>
  </si>
  <si>
    <t>Erko</t>
  </si>
  <si>
    <t>Futbalový klub</t>
  </si>
  <si>
    <t>Konské záprahy - Nebus</t>
  </si>
  <si>
    <t>Konské záprahy - Neupauer</t>
  </si>
  <si>
    <t>Dobrovoľný hasičský zbor</t>
  </si>
  <si>
    <t>Život ako dar</t>
  </si>
  <si>
    <t>Únia nevidiacich</t>
  </si>
  <si>
    <t>Dotácie z rozpočtu obce</t>
  </si>
  <si>
    <t>Transfer CVČ Spišská Stará Ves</t>
  </si>
  <si>
    <t>Príspevok Rím.-kat. cirkev Lendak</t>
  </si>
  <si>
    <t>Opatrovateľská služba</t>
  </si>
  <si>
    <t>Príspevky</t>
  </si>
  <si>
    <t>č. 10</t>
  </si>
  <si>
    <t>O10</t>
  </si>
  <si>
    <t>Dotácie a príspevky</t>
  </si>
  <si>
    <t>Elektrická energia-VO</t>
  </si>
  <si>
    <t>Kábel TKR</t>
  </si>
  <si>
    <t>Údržba MR</t>
  </si>
  <si>
    <t>Prekládka stĺpov el. vedenia a VO</t>
  </si>
  <si>
    <t>Výstavba detského ihriska</t>
  </si>
  <si>
    <t>Verejné osvetlenie - Jarná ulica</t>
  </si>
  <si>
    <t>x</t>
  </si>
  <si>
    <t>č. 11</t>
  </si>
  <si>
    <t>O11</t>
  </si>
  <si>
    <t>Prostredie pre život</t>
  </si>
  <si>
    <t>mzdové náklady OcÚ</t>
  </si>
  <si>
    <t>starosta</t>
  </si>
  <si>
    <t>hlavný kontrolór</t>
  </si>
  <si>
    <t>náhrady príjmu</t>
  </si>
  <si>
    <t>odvody OcÚ</t>
  </si>
  <si>
    <t>odvody starosta</t>
  </si>
  <si>
    <t>odvody hl. kontrolór</t>
  </si>
  <si>
    <t>odvody spolu</t>
  </si>
  <si>
    <t>Elektrická energia</t>
  </si>
  <si>
    <t>Plyn</t>
  </si>
  <si>
    <t>Poštovné</t>
  </si>
  <si>
    <t>Telekomunikačné služby</t>
  </si>
  <si>
    <t>Koncesionárske poplatky</t>
  </si>
  <si>
    <t>Výpočtová technika</t>
  </si>
  <si>
    <t>Telekomunikačná technika</t>
  </si>
  <si>
    <t>Nákup plyn. kotlov</t>
  </si>
  <si>
    <t>Vozík (cintorín)</t>
  </si>
  <si>
    <t>Dotácia - vojnové hroby</t>
  </si>
  <si>
    <t>Knihy, tlač, publikácie</t>
  </si>
  <si>
    <t>Pracovné odevy, obuv</t>
  </si>
  <si>
    <t>Reprezentačné</t>
  </si>
  <si>
    <t>isamospráva - internet, ASU</t>
  </si>
  <si>
    <t>Náklady na auto</t>
  </si>
  <si>
    <t>Údržba výpočtovej techniky</t>
  </si>
  <si>
    <t>Údržba prev. strojov</t>
  </si>
  <si>
    <t>Údržba budovy OcÚ, zdr. stredisko</t>
  </si>
  <si>
    <t>Údržba - okolie kostola</t>
  </si>
  <si>
    <t>Dotácia cestná infraštruktúra</t>
  </si>
  <si>
    <t>z toho úprava Pod Kicorou</t>
  </si>
  <si>
    <t>PD rekonštrukcia budovy OcÚ</t>
  </si>
  <si>
    <r>
      <t>Rekonštrukcia budovy OcÚ -</t>
    </r>
    <r>
      <rPr>
        <b/>
        <sz val="10"/>
        <rFont val="Times New Roman"/>
        <family val="1"/>
        <charset val="238"/>
      </rPr>
      <t xml:space="preserve"> spoluúčasť</t>
    </r>
  </si>
  <si>
    <t>Bezpečnostný projekt databázy OcÚ</t>
  </si>
  <si>
    <t>inzercia - výberové konania</t>
  </si>
  <si>
    <t>Verejné obstarávanie</t>
  </si>
  <si>
    <t>Vypracovanie plánu PHSR</t>
  </si>
  <si>
    <t>Revízie zariadení</t>
  </si>
  <si>
    <t>Poplatok Telecom</t>
  </si>
  <si>
    <t>Poradenstvo NFP - eurofondy</t>
  </si>
  <si>
    <t>Právnické služby</t>
  </si>
  <si>
    <t>Geodetické práce</t>
  </si>
  <si>
    <t>Nájomné PUS</t>
  </si>
  <si>
    <t>Daň z nehnuteľností</t>
  </si>
  <si>
    <t>Poplatky a odvody</t>
  </si>
  <si>
    <t>SOZA, Slovgram</t>
  </si>
  <si>
    <t>Stravovanie</t>
  </si>
  <si>
    <t>Poistenie majetku obce</t>
  </si>
  <si>
    <t>Sociálny fond - tvorba</t>
  </si>
  <si>
    <t>Kolky</t>
  </si>
  <si>
    <t>Dohody o vykonaní práce</t>
  </si>
  <si>
    <t>Posudky - opatrovateľská služba</t>
  </si>
  <si>
    <t>príspevok na činnosť</t>
  </si>
  <si>
    <t>príspevok na TKO</t>
  </si>
  <si>
    <t>príspevok - zábradlie ul.Potočná (MĽK)</t>
  </si>
  <si>
    <t>príspevok - protipožiarne označenie</t>
  </si>
  <si>
    <t>príspevok - predĺženie vodovodnej siete</t>
  </si>
  <si>
    <t>príspevok - kolesový nakladač</t>
  </si>
  <si>
    <t>príspevok - výstavba budovy PrO</t>
  </si>
  <si>
    <t>príspevok - spevnenie krajnice</t>
  </si>
  <si>
    <t>Prevadzkáreň obce spolu</t>
  </si>
  <si>
    <t>nákup pozemkov</t>
  </si>
  <si>
    <t xml:space="preserve">mraziaci dvojbox </t>
  </si>
  <si>
    <t>istina úveru  MŠ</t>
  </si>
  <si>
    <t>úroky z úveru MŠ</t>
  </si>
  <si>
    <t>istina úveru MK</t>
  </si>
  <si>
    <t>úroky z úveru na MK</t>
  </si>
  <si>
    <t xml:space="preserve"> x</t>
  </si>
  <si>
    <t xml:space="preserve">Potok Gendreje </t>
  </si>
  <si>
    <t xml:space="preserve">GP na MK </t>
  </si>
  <si>
    <t xml:space="preserve">PD na MK  </t>
  </si>
  <si>
    <t xml:space="preserve">Vytýčenie NN Poľná </t>
  </si>
  <si>
    <t>Posúdenie PD - MK Predná hora</t>
  </si>
  <si>
    <t>Znalecký posudok-zámena pozemkov (Sp.Belá)</t>
  </si>
  <si>
    <t>posúdenie IBV - Lemeje</t>
  </si>
  <si>
    <t>osobitný príjemca PnD</t>
  </si>
  <si>
    <t>vrátenie preplatku z nájmu (MUDr.Janíková)</t>
  </si>
  <si>
    <t>voľby NRSR</t>
  </si>
  <si>
    <t>č. 12</t>
  </si>
  <si>
    <t>Podporná činnosť</t>
  </si>
  <si>
    <t>VÝDAVKY SPOLU</t>
  </si>
  <si>
    <t xml:space="preserve">Vypracovala: Ing. Andrea Halčinová </t>
  </si>
  <si>
    <t>Pavel Hudáček</t>
  </si>
  <si>
    <t>starosta obce</t>
  </si>
  <si>
    <t>Kamerový system</t>
  </si>
  <si>
    <t>Dotácia prístavba MŠ (vrátka)</t>
  </si>
  <si>
    <t>príspevok - likvidácia divokých skládok</t>
  </si>
  <si>
    <t>Oprava chodníka na Hlavnej ul.</t>
  </si>
  <si>
    <t>Multifunkčné ihrisko Dvor (rekonštrukcia)</t>
  </si>
  <si>
    <t>Multifunkčné ihrisko Dvor (proj.dokumentácia)</t>
  </si>
  <si>
    <t>Multifunkčné ihrisko Dvor (údržba)</t>
  </si>
  <si>
    <t>Dotácia PSK na osvetlenie multif.ihriska</t>
  </si>
  <si>
    <t>Rozpočtové opatrenie Obce Lendak č. 6/2016</t>
  </si>
  <si>
    <t>Dotácia - požiarna ochrana</t>
  </si>
  <si>
    <t>vybavenie PO (špeciálna technika) z dotácie</t>
  </si>
  <si>
    <t>Splášková kanalizácia (dopr.značenie)</t>
  </si>
  <si>
    <t>610;620</t>
  </si>
  <si>
    <t>Ostatné špeciálne služby (rekonšt. OcÚ, íné)</t>
  </si>
  <si>
    <t>Odchyt psov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</si>
</sst>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sz val="20"/>
      <color theme="1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6" fillId="2" borderId="2" xfId="1" applyFont="1" applyFill="1" applyBorder="1"/>
    <xf numFmtId="0" fontId="6" fillId="2" borderId="3" xfId="1" applyFont="1" applyFill="1" applyBorder="1"/>
    <xf numFmtId="0" fontId="6" fillId="2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8" fillId="3" borderId="4" xfId="1" applyFont="1" applyFill="1" applyBorder="1"/>
    <xf numFmtId="0" fontId="8" fillId="4" borderId="5" xfId="1" applyFont="1" applyFill="1" applyBorder="1"/>
    <xf numFmtId="2" fontId="4" fillId="3" borderId="5" xfId="0" applyNumberFormat="1" applyFont="1" applyFill="1" applyBorder="1"/>
    <xf numFmtId="2" fontId="4" fillId="3" borderId="6" xfId="0" applyNumberFormat="1" applyFont="1" applyFill="1" applyBorder="1"/>
    <xf numFmtId="2" fontId="4" fillId="0" borderId="7" xfId="0" applyNumberFormat="1" applyFont="1" applyBorder="1"/>
    <xf numFmtId="0" fontId="8" fillId="0" borderId="8" xfId="1" applyFont="1" applyBorder="1"/>
    <xf numFmtId="2" fontId="4" fillId="0" borderId="8" xfId="0" applyNumberFormat="1" applyFont="1" applyBorder="1"/>
    <xf numFmtId="2" fontId="4" fillId="0" borderId="1" xfId="0" applyNumberFormat="1" applyFont="1" applyBorder="1"/>
    <xf numFmtId="2" fontId="4" fillId="3" borderId="8" xfId="0" applyNumberFormat="1" applyFont="1" applyFill="1" applyBorder="1"/>
    <xf numFmtId="0" fontId="6" fillId="5" borderId="8" xfId="1" applyFont="1" applyFill="1" applyBorder="1"/>
    <xf numFmtId="0" fontId="6" fillId="6" borderId="8" xfId="1" applyFont="1" applyFill="1" applyBorder="1"/>
    <xf numFmtId="2" fontId="7" fillId="5" borderId="8" xfId="0" applyNumberFormat="1" applyFont="1" applyFill="1" applyBorder="1"/>
    <xf numFmtId="2" fontId="7" fillId="5" borderId="1" xfId="0" applyNumberFormat="1" applyFont="1" applyFill="1" applyBorder="1"/>
    <xf numFmtId="0" fontId="6" fillId="3" borderId="8" xfId="1" applyFont="1" applyFill="1" applyBorder="1"/>
    <xf numFmtId="0" fontId="8" fillId="3" borderId="8" xfId="1" applyFont="1" applyFill="1" applyBorder="1"/>
    <xf numFmtId="0" fontId="4" fillId="3" borderId="8" xfId="0" applyFont="1" applyFill="1" applyBorder="1"/>
    <xf numFmtId="2" fontId="4" fillId="3" borderId="1" xfId="0" applyNumberFormat="1" applyFont="1" applyFill="1" applyBorder="1"/>
    <xf numFmtId="0" fontId="8" fillId="4" borderId="8" xfId="1" applyFont="1" applyFill="1" applyBorder="1"/>
    <xf numFmtId="0" fontId="8" fillId="7" borderId="8" xfId="1" applyFont="1" applyFill="1" applyBorder="1"/>
    <xf numFmtId="0" fontId="8" fillId="8" borderId="8" xfId="1" applyFont="1" applyFill="1" applyBorder="1"/>
    <xf numFmtId="0" fontId="4" fillId="0" borderId="8" xfId="0" applyFont="1" applyBorder="1"/>
    <xf numFmtId="0" fontId="4" fillId="0" borderId="1" xfId="0" applyFont="1" applyBorder="1"/>
    <xf numFmtId="0" fontId="7" fillId="5" borderId="8" xfId="0" applyFont="1" applyFill="1" applyBorder="1"/>
    <xf numFmtId="0" fontId="7" fillId="5" borderId="1" xfId="0" applyFont="1" applyFill="1" applyBorder="1"/>
    <xf numFmtId="0" fontId="4" fillId="3" borderId="1" xfId="0" applyFont="1" applyFill="1" applyBorder="1"/>
    <xf numFmtId="0" fontId="6" fillId="7" borderId="8" xfId="1" applyFont="1" applyFill="1" applyBorder="1"/>
    <xf numFmtId="0" fontId="6" fillId="5" borderId="9" xfId="1" applyFont="1" applyFill="1" applyBorder="1"/>
    <xf numFmtId="0" fontId="6" fillId="6" borderId="9" xfId="1" applyFont="1" applyFill="1" applyBorder="1"/>
    <xf numFmtId="2" fontId="7" fillId="5" borderId="9" xfId="0" applyNumberFormat="1" applyFont="1" applyFill="1" applyBorder="1"/>
    <xf numFmtId="2" fontId="7" fillId="5" borderId="10" xfId="0" applyNumberFormat="1" applyFont="1" applyFill="1" applyBorder="1"/>
    <xf numFmtId="2" fontId="7" fillId="2" borderId="3" xfId="0" applyNumberFormat="1" applyFont="1" applyFill="1" applyBorder="1"/>
    <xf numFmtId="2" fontId="7" fillId="2" borderId="11" xfId="0" applyNumberFormat="1" applyFont="1" applyFill="1" applyBorder="1"/>
    <xf numFmtId="0" fontId="4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8" fillId="0" borderId="7" xfId="1" applyFont="1" applyBorder="1"/>
    <xf numFmtId="0" fontId="4" fillId="0" borderId="7" xfId="0" applyFont="1" applyBorder="1"/>
    <xf numFmtId="0" fontId="4" fillId="0" borderId="12" xfId="0" applyFont="1" applyBorder="1"/>
    <xf numFmtId="0" fontId="16" fillId="9" borderId="8" xfId="1" applyFont="1" applyFill="1" applyBorder="1"/>
    <xf numFmtId="2" fontId="17" fillId="9" borderId="8" xfId="0" applyNumberFormat="1" applyFont="1" applyFill="1" applyBorder="1"/>
    <xf numFmtId="2" fontId="17" fillId="9" borderId="1" xfId="0" applyNumberFormat="1" applyFont="1" applyFill="1" applyBorder="1"/>
    <xf numFmtId="0" fontId="8" fillId="0" borderId="8" xfId="1" applyFont="1" applyFill="1" applyBorder="1"/>
    <xf numFmtId="0" fontId="8" fillId="0" borderId="8" xfId="0" applyFont="1" applyBorder="1"/>
    <xf numFmtId="164" fontId="8" fillId="0" borderId="8" xfId="1" applyNumberFormat="1" applyFont="1" applyBorder="1"/>
    <xf numFmtId="0" fontId="18" fillId="3" borderId="8" xfId="1" applyFont="1" applyFill="1" applyBorder="1"/>
    <xf numFmtId="0" fontId="17" fillId="9" borderId="8" xfId="0" applyFont="1" applyFill="1" applyBorder="1"/>
    <xf numFmtId="0" fontId="17" fillId="9" borderId="1" xfId="0" applyFont="1" applyFill="1" applyBorder="1"/>
    <xf numFmtId="0" fontId="6" fillId="4" borderId="8" xfId="1" applyFont="1" applyFill="1" applyBorder="1"/>
    <xf numFmtId="0" fontId="8" fillId="9" borderId="8" xfId="1" applyFont="1" applyFill="1" applyBorder="1"/>
    <xf numFmtId="0" fontId="8" fillId="0" borderId="8" xfId="1" applyFont="1" applyBorder="1" applyAlignment="1">
      <alignment horizontal="left"/>
    </xf>
    <xf numFmtId="0" fontId="18" fillId="0" borderId="8" xfId="1" applyFont="1" applyBorder="1"/>
    <xf numFmtId="0" fontId="16" fillId="9" borderId="8" xfId="0" applyFont="1" applyFill="1" applyBorder="1"/>
    <xf numFmtId="14" fontId="6" fillId="2" borderId="3" xfId="0" applyNumberFormat="1" applyFont="1" applyFill="1" applyBorder="1" applyAlignment="1">
      <alignment horizontal="center"/>
    </xf>
    <xf numFmtId="14" fontId="6" fillId="2" borderId="11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 wrapText="1"/>
    </xf>
    <xf numFmtId="14" fontId="7" fillId="2" borderId="3" xfId="0" applyNumberFormat="1" applyFont="1" applyFill="1" applyBorder="1" applyAlignment="1">
      <alignment horizontal="center"/>
    </xf>
    <xf numFmtId="14" fontId="7" fillId="2" borderId="11" xfId="0" applyNumberFormat="1" applyFont="1" applyFill="1" applyBorder="1" applyAlignment="1">
      <alignment horizontal="center"/>
    </xf>
    <xf numFmtId="2" fontId="0" fillId="0" borderId="0" xfId="0" applyNumberFormat="1"/>
    <xf numFmtId="0" fontId="19" fillId="10" borderId="13" xfId="1" applyFont="1" applyFill="1" applyBorder="1"/>
    <xf numFmtId="0" fontId="19" fillId="10" borderId="14" xfId="1" applyFont="1" applyFill="1" applyBorder="1"/>
    <xf numFmtId="0" fontId="19" fillId="10" borderId="15" xfId="1" applyFont="1" applyFill="1" applyBorder="1"/>
    <xf numFmtId="0" fontId="7" fillId="2" borderId="13" xfId="0" applyFont="1" applyFill="1" applyBorder="1" applyAlignment="1">
      <alignment horizontal="left"/>
    </xf>
    <xf numFmtId="0" fontId="7" fillId="2" borderId="14" xfId="0" applyFont="1" applyFill="1" applyBorder="1" applyAlignment="1">
      <alignment horizontal="left"/>
    </xf>
    <xf numFmtId="0" fontId="7" fillId="2" borderId="15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2">
    <cellStyle name="Excel Built-in Normal" xfId="1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1</xdr:col>
      <xdr:colOff>0</xdr:colOff>
      <xdr:row>3</xdr:row>
      <xdr:rowOff>152400</xdr:rowOff>
    </xdr:to>
    <xdr:pic>
      <xdr:nvPicPr>
        <xdr:cNvPr id="2" name="Obrázok 1" descr="Lend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7"/>
  <sheetViews>
    <sheetView tabSelected="1" topLeftCell="A4" workbookViewId="0">
      <selection activeCell="N227" sqref="N227"/>
    </sheetView>
  </sheetViews>
  <sheetFormatPr defaultRowHeight="15" x14ac:dyDescent="0.25"/>
  <cols>
    <col min="3" max="3" width="36.85546875" bestFit="1" customWidth="1"/>
    <col min="4" max="4" width="10.42578125" bestFit="1" customWidth="1"/>
    <col min="5" max="7" width="9.85546875" bestFit="1" customWidth="1"/>
    <col min="8" max="8" width="9.85546875" customWidth="1"/>
    <col min="9" max="10" width="9.85546875" bestFit="1" customWidth="1"/>
    <col min="11" max="11" width="10.42578125" bestFit="1" customWidth="1"/>
    <col min="13" max="13" width="10.5703125" bestFit="1" customWidth="1"/>
  </cols>
  <sheetData>
    <row r="1" spans="1:11" ht="25.5" x14ac:dyDescent="0.35">
      <c r="B1" s="74" t="s">
        <v>319</v>
      </c>
      <c r="C1" s="74"/>
      <c r="D1" s="74"/>
      <c r="E1" s="74"/>
      <c r="F1" s="74"/>
      <c r="G1" s="74"/>
      <c r="H1" s="74"/>
      <c r="I1" s="74"/>
      <c r="J1" s="74"/>
      <c r="K1" s="74"/>
    </row>
    <row r="2" spans="1:11" x14ac:dyDescent="0.25">
      <c r="B2" s="75" t="s">
        <v>72</v>
      </c>
      <c r="C2" s="75"/>
      <c r="D2" s="75"/>
      <c r="E2" s="75"/>
      <c r="F2" s="75"/>
      <c r="G2" s="75"/>
      <c r="H2" s="75"/>
      <c r="I2" s="75"/>
      <c r="J2" s="75"/>
      <c r="K2" s="75"/>
    </row>
    <row r="3" spans="1:11" x14ac:dyDescent="0.25">
      <c r="B3" s="2"/>
      <c r="C3" s="2"/>
      <c r="D3" s="2"/>
      <c r="E3" s="2"/>
      <c r="F3" s="2"/>
      <c r="G3" s="2"/>
      <c r="H3" s="2"/>
      <c r="I3" s="2"/>
      <c r="J3" s="2"/>
      <c r="K3" s="42"/>
    </row>
    <row r="5" spans="1:11" ht="15.75" thickBot="1" x14ac:dyDescent="0.3">
      <c r="A5" s="1" t="s">
        <v>0</v>
      </c>
      <c r="B5" s="2"/>
      <c r="C5" s="3"/>
      <c r="D5" s="4"/>
      <c r="E5" s="76" t="s">
        <v>1</v>
      </c>
      <c r="F5" s="77"/>
      <c r="G5" s="77"/>
      <c r="H5" s="77"/>
      <c r="I5" s="77"/>
      <c r="J5" s="77"/>
      <c r="K5" s="5"/>
    </row>
    <row r="6" spans="1:11" ht="27" thickBot="1" x14ac:dyDescent="0.3">
      <c r="A6" s="6" t="s">
        <v>2</v>
      </c>
      <c r="B6" s="7" t="s">
        <v>3</v>
      </c>
      <c r="C6" s="7" t="s">
        <v>4</v>
      </c>
      <c r="D6" s="8" t="s">
        <v>5</v>
      </c>
      <c r="E6" s="62">
        <v>42433</v>
      </c>
      <c r="F6" s="63">
        <v>42464</v>
      </c>
      <c r="G6" s="63">
        <v>42527</v>
      </c>
      <c r="H6" s="63">
        <v>42551</v>
      </c>
      <c r="I6" s="63">
        <v>42583</v>
      </c>
      <c r="J6" s="63">
        <v>42618</v>
      </c>
      <c r="K6" s="64" t="s">
        <v>6</v>
      </c>
    </row>
    <row r="7" spans="1:11" x14ac:dyDescent="0.25">
      <c r="A7" s="10"/>
      <c r="B7" s="11">
        <v>111003</v>
      </c>
      <c r="C7" s="11" t="s">
        <v>7</v>
      </c>
      <c r="D7" s="12">
        <v>1921721</v>
      </c>
      <c r="E7" s="12"/>
      <c r="F7" s="13">
        <v>39997</v>
      </c>
      <c r="G7" s="13"/>
      <c r="H7" s="13"/>
      <c r="I7" s="13"/>
      <c r="J7" s="13">
        <v>18800</v>
      </c>
      <c r="K7" s="14">
        <f>SUM(D7:J7)</f>
        <v>1980518</v>
      </c>
    </row>
    <row r="8" spans="1:11" x14ac:dyDescent="0.25">
      <c r="A8" s="15"/>
      <c r="B8" s="15">
        <v>121001</v>
      </c>
      <c r="C8" s="15" t="s">
        <v>8</v>
      </c>
      <c r="D8" s="16">
        <v>14927</v>
      </c>
      <c r="E8" s="16"/>
      <c r="F8" s="17"/>
      <c r="G8" s="17"/>
      <c r="H8" s="17"/>
      <c r="I8" s="17"/>
      <c r="J8" s="17"/>
      <c r="K8" s="16">
        <f>SUM(D8:F8)</f>
        <v>14927</v>
      </c>
    </row>
    <row r="9" spans="1:11" x14ac:dyDescent="0.25">
      <c r="A9" s="15"/>
      <c r="B9" s="15">
        <v>121002</v>
      </c>
      <c r="C9" s="15" t="s">
        <v>9</v>
      </c>
      <c r="D9" s="16">
        <v>13081</v>
      </c>
      <c r="E9" s="16"/>
      <c r="F9" s="17"/>
      <c r="G9" s="17"/>
      <c r="H9" s="17"/>
      <c r="I9" s="17"/>
      <c r="J9" s="17"/>
      <c r="K9" s="16">
        <f t="shared" ref="K9:K15" si="0">SUM(D9:F9)</f>
        <v>13081</v>
      </c>
    </row>
    <row r="10" spans="1:11" x14ac:dyDescent="0.25">
      <c r="A10" s="15"/>
      <c r="B10" s="15">
        <v>121003</v>
      </c>
      <c r="C10" s="15" t="s">
        <v>10</v>
      </c>
      <c r="D10" s="16">
        <v>6</v>
      </c>
      <c r="E10" s="16"/>
      <c r="F10" s="17"/>
      <c r="G10" s="17">
        <v>7.96</v>
      </c>
      <c r="H10" s="17"/>
      <c r="I10" s="17"/>
      <c r="J10" s="17"/>
      <c r="K10" s="16">
        <f>SUM(D10:G10)</f>
        <v>13.96</v>
      </c>
    </row>
    <row r="11" spans="1:11" x14ac:dyDescent="0.25">
      <c r="A11" s="15"/>
      <c r="B11" s="15">
        <v>133001</v>
      </c>
      <c r="C11" s="15" t="s">
        <v>11</v>
      </c>
      <c r="D11" s="16">
        <v>2452</v>
      </c>
      <c r="E11" s="16"/>
      <c r="F11" s="17"/>
      <c r="G11" s="17"/>
      <c r="H11" s="17"/>
      <c r="I11" s="17"/>
      <c r="J11" s="17"/>
      <c r="K11" s="16">
        <f t="shared" si="0"/>
        <v>2452</v>
      </c>
    </row>
    <row r="12" spans="1:11" x14ac:dyDescent="0.25">
      <c r="A12" s="15"/>
      <c r="B12" s="15">
        <v>133006</v>
      </c>
      <c r="C12" s="15" t="s">
        <v>12</v>
      </c>
      <c r="D12" s="16">
        <v>600</v>
      </c>
      <c r="E12" s="16"/>
      <c r="F12" s="17"/>
      <c r="G12" s="17"/>
      <c r="H12" s="17"/>
      <c r="I12" s="17"/>
      <c r="J12" s="17"/>
      <c r="K12" s="16">
        <f t="shared" si="0"/>
        <v>600</v>
      </c>
    </row>
    <row r="13" spans="1:11" x14ac:dyDescent="0.25">
      <c r="A13" s="15"/>
      <c r="B13" s="15">
        <v>133012</v>
      </c>
      <c r="C13" s="15" t="s">
        <v>13</v>
      </c>
      <c r="D13" s="16">
        <v>20</v>
      </c>
      <c r="E13" s="16"/>
      <c r="F13" s="17"/>
      <c r="G13" s="17"/>
      <c r="H13" s="17"/>
      <c r="I13" s="17"/>
      <c r="J13" s="17"/>
      <c r="K13" s="16">
        <f t="shared" si="0"/>
        <v>20</v>
      </c>
    </row>
    <row r="14" spans="1:11" x14ac:dyDescent="0.25">
      <c r="A14" s="15"/>
      <c r="B14" s="15">
        <v>133013</v>
      </c>
      <c r="C14" s="15" t="s">
        <v>14</v>
      </c>
      <c r="D14" s="16"/>
      <c r="E14" s="16"/>
      <c r="F14" s="17"/>
      <c r="G14" s="17"/>
      <c r="H14" s="17"/>
      <c r="I14" s="17"/>
      <c r="J14" s="17"/>
      <c r="K14" s="16">
        <f t="shared" si="0"/>
        <v>0</v>
      </c>
    </row>
    <row r="15" spans="1:11" x14ac:dyDescent="0.25">
      <c r="A15" s="15"/>
      <c r="B15" s="15">
        <v>133013</v>
      </c>
      <c r="C15" s="15" t="s">
        <v>15</v>
      </c>
      <c r="D15" s="18">
        <v>64000</v>
      </c>
      <c r="E15" s="16"/>
      <c r="F15" s="17"/>
      <c r="G15" s="17"/>
      <c r="H15" s="17"/>
      <c r="I15" s="17"/>
      <c r="J15" s="17"/>
      <c r="K15" s="16">
        <f t="shared" si="0"/>
        <v>64000</v>
      </c>
    </row>
    <row r="16" spans="1:11" x14ac:dyDescent="0.25">
      <c r="A16" s="19" t="s">
        <v>16</v>
      </c>
      <c r="B16" s="20">
        <v>100</v>
      </c>
      <c r="C16" s="20" t="s">
        <v>17</v>
      </c>
      <c r="D16" s="21">
        <f>SUM(D7:D15)</f>
        <v>2016807</v>
      </c>
      <c r="E16" s="21"/>
      <c r="F16" s="22">
        <f>SUM(F7:F15)</f>
        <v>39997</v>
      </c>
      <c r="G16" s="22">
        <f>SUM(G7:G15)</f>
        <v>7.96</v>
      </c>
      <c r="H16" s="22"/>
      <c r="I16" s="22"/>
      <c r="J16" s="22">
        <f>SUM(J7:J15)</f>
        <v>18800</v>
      </c>
      <c r="K16" s="21">
        <f>SUM(D16:J16)</f>
        <v>2075611.96</v>
      </c>
    </row>
    <row r="17" spans="1:11" x14ac:dyDescent="0.25">
      <c r="A17" s="23"/>
      <c r="B17" s="24">
        <v>212</v>
      </c>
      <c r="C17" s="24" t="s">
        <v>18</v>
      </c>
      <c r="D17" s="25">
        <v>19821.41</v>
      </c>
      <c r="E17" s="18"/>
      <c r="F17" s="26"/>
      <c r="G17" s="26"/>
      <c r="H17" s="26"/>
      <c r="I17" s="26"/>
      <c r="J17" s="26"/>
      <c r="K17" s="16">
        <f t="shared" ref="K17:K24" si="1">SUM(D17:F17)</f>
        <v>19821.41</v>
      </c>
    </row>
    <row r="18" spans="1:11" x14ac:dyDescent="0.25">
      <c r="A18" s="15"/>
      <c r="B18" s="15">
        <v>221004</v>
      </c>
      <c r="C18" s="15" t="s">
        <v>19</v>
      </c>
      <c r="D18" s="16">
        <v>6305</v>
      </c>
      <c r="E18" s="16"/>
      <c r="F18" s="17"/>
      <c r="G18" s="17"/>
      <c r="H18" s="17"/>
      <c r="I18" s="17"/>
      <c r="J18" s="17"/>
      <c r="K18" s="16">
        <f t="shared" si="1"/>
        <v>6305</v>
      </c>
    </row>
    <row r="19" spans="1:11" x14ac:dyDescent="0.25">
      <c r="A19" s="15"/>
      <c r="B19" s="15">
        <v>222003</v>
      </c>
      <c r="C19" s="15" t="s">
        <v>20</v>
      </c>
      <c r="D19" s="16">
        <v>500</v>
      </c>
      <c r="E19" s="16"/>
      <c r="F19" s="17"/>
      <c r="G19" s="17"/>
      <c r="H19" s="17"/>
      <c r="I19" s="17"/>
      <c r="J19" s="17"/>
      <c r="K19" s="16">
        <f t="shared" si="1"/>
        <v>500</v>
      </c>
    </row>
    <row r="20" spans="1:11" x14ac:dyDescent="0.25">
      <c r="A20" s="24"/>
      <c r="B20" s="27">
        <v>223</v>
      </c>
      <c r="C20" s="27" t="s">
        <v>21</v>
      </c>
      <c r="D20" s="18">
        <v>18253.5</v>
      </c>
      <c r="E20" s="18"/>
      <c r="F20" s="26"/>
      <c r="G20" s="26"/>
      <c r="H20" s="26"/>
      <c r="I20" s="26"/>
      <c r="J20" s="26"/>
      <c r="K20" s="16">
        <f t="shared" si="1"/>
        <v>18253.5</v>
      </c>
    </row>
    <row r="21" spans="1:11" x14ac:dyDescent="0.25">
      <c r="A21" s="28"/>
      <c r="B21" s="29">
        <v>229005</v>
      </c>
      <c r="C21" s="29" t="s">
        <v>22</v>
      </c>
      <c r="D21" s="16">
        <v>33.200000000000003</v>
      </c>
      <c r="E21" s="16"/>
      <c r="F21" s="17"/>
      <c r="G21" s="17"/>
      <c r="H21" s="17"/>
      <c r="I21" s="17"/>
      <c r="J21" s="17"/>
      <c r="K21" s="16">
        <f t="shared" si="1"/>
        <v>33.200000000000003</v>
      </c>
    </row>
    <row r="22" spans="1:11" x14ac:dyDescent="0.25">
      <c r="A22" s="28"/>
      <c r="B22" s="29">
        <v>231</v>
      </c>
      <c r="C22" s="29" t="s">
        <v>23</v>
      </c>
      <c r="D22" s="16">
        <v>0</v>
      </c>
      <c r="E22" s="30"/>
      <c r="F22" s="31"/>
      <c r="G22" s="31"/>
      <c r="H22" s="31"/>
      <c r="I22" s="31"/>
      <c r="J22" s="31"/>
      <c r="K22" s="16">
        <f t="shared" si="1"/>
        <v>0</v>
      </c>
    </row>
    <row r="23" spans="1:11" x14ac:dyDescent="0.25">
      <c r="A23" s="28"/>
      <c r="B23" s="29">
        <v>233</v>
      </c>
      <c r="C23" s="29" t="s">
        <v>24</v>
      </c>
      <c r="D23" s="16">
        <v>0</v>
      </c>
      <c r="E23" s="30"/>
      <c r="F23" s="31"/>
      <c r="G23" s="17">
        <v>264</v>
      </c>
      <c r="H23" s="17"/>
      <c r="I23" s="17"/>
      <c r="J23" s="17"/>
      <c r="K23" s="16">
        <f>SUM(D23:G23)</f>
        <v>264</v>
      </c>
    </row>
    <row r="24" spans="1:11" x14ac:dyDescent="0.25">
      <c r="A24" s="15"/>
      <c r="B24" s="15">
        <v>239001</v>
      </c>
      <c r="C24" s="15" t="s">
        <v>25</v>
      </c>
      <c r="D24" s="16">
        <v>3000</v>
      </c>
      <c r="E24" s="16"/>
      <c r="F24" s="17"/>
      <c r="G24" s="17"/>
      <c r="H24" s="17"/>
      <c r="I24" s="17"/>
      <c r="J24" s="17"/>
      <c r="K24" s="16">
        <f t="shared" si="1"/>
        <v>3000</v>
      </c>
    </row>
    <row r="25" spans="1:11" x14ac:dyDescent="0.25">
      <c r="A25" s="15"/>
      <c r="B25" s="15">
        <v>242</v>
      </c>
      <c r="C25" s="15" t="s">
        <v>26</v>
      </c>
      <c r="D25" s="16">
        <v>300</v>
      </c>
      <c r="E25" s="16"/>
      <c r="F25" s="17"/>
      <c r="G25" s="17"/>
      <c r="H25" s="17"/>
      <c r="I25" s="17"/>
      <c r="J25" s="17">
        <v>200</v>
      </c>
      <c r="K25" s="16">
        <f>SUM(D25:J25)</f>
        <v>500</v>
      </c>
    </row>
    <row r="26" spans="1:11" x14ac:dyDescent="0.25">
      <c r="A26" s="30"/>
      <c r="B26" s="30">
        <v>292</v>
      </c>
      <c r="C26" s="30" t="s">
        <v>27</v>
      </c>
      <c r="D26" s="30">
        <v>19392.37</v>
      </c>
      <c r="E26" s="16"/>
      <c r="F26" s="17"/>
      <c r="G26" s="17">
        <v>15800</v>
      </c>
      <c r="H26" s="17"/>
      <c r="I26" s="17"/>
      <c r="J26" s="17"/>
      <c r="K26" s="16">
        <f>SUM(D26:G26)</f>
        <v>35192.369999999995</v>
      </c>
    </row>
    <row r="27" spans="1:11" x14ac:dyDescent="0.25">
      <c r="A27" s="32"/>
      <c r="B27" s="32">
        <v>200</v>
      </c>
      <c r="C27" s="32" t="s">
        <v>28</v>
      </c>
      <c r="D27" s="32">
        <f t="shared" ref="D27" si="2">SUM(D17:D26)</f>
        <v>67605.48</v>
      </c>
      <c r="E27" s="32"/>
      <c r="F27" s="33"/>
      <c r="G27" s="22">
        <f>SUM(G17:G26)</f>
        <v>16064</v>
      </c>
      <c r="H27" s="22"/>
      <c r="I27" s="22"/>
      <c r="J27" s="22">
        <f>SUM(J17:J26)</f>
        <v>200</v>
      </c>
      <c r="K27" s="32">
        <f>SUM(D27:J27)</f>
        <v>83869.48</v>
      </c>
    </row>
    <row r="28" spans="1:11" x14ac:dyDescent="0.25">
      <c r="A28" s="24"/>
      <c r="B28" s="27">
        <v>312001</v>
      </c>
      <c r="C28" s="27" t="s">
        <v>29</v>
      </c>
      <c r="D28" s="18"/>
      <c r="E28" s="25"/>
      <c r="F28" s="34"/>
      <c r="G28" s="34"/>
      <c r="H28" s="34"/>
      <c r="I28" s="34"/>
      <c r="J28" s="34"/>
      <c r="K28" s="30"/>
    </row>
    <row r="29" spans="1:11" x14ac:dyDescent="0.25">
      <c r="A29" s="24"/>
      <c r="B29" s="27">
        <v>312001</v>
      </c>
      <c r="C29" s="27" t="s">
        <v>30</v>
      </c>
      <c r="D29" s="18"/>
      <c r="E29" s="25"/>
      <c r="F29" s="34"/>
      <c r="G29" s="34"/>
      <c r="H29" s="34"/>
      <c r="I29" s="34"/>
      <c r="J29" s="34"/>
      <c r="K29" s="30"/>
    </row>
    <row r="30" spans="1:11" x14ac:dyDescent="0.25">
      <c r="A30" s="35"/>
      <c r="B30" s="28">
        <v>312012</v>
      </c>
      <c r="C30" s="28" t="s">
        <v>31</v>
      </c>
      <c r="D30" s="16">
        <v>4775.55</v>
      </c>
      <c r="E30" s="16">
        <v>16.739999999999998</v>
      </c>
      <c r="F30" s="17"/>
      <c r="G30" s="17"/>
      <c r="H30" s="17"/>
      <c r="I30" s="17"/>
      <c r="J30" s="17"/>
      <c r="K30" s="16">
        <f t="shared" ref="K30:K57" si="3">SUM(D30:F30)</f>
        <v>4792.29</v>
      </c>
    </row>
    <row r="31" spans="1:11" x14ac:dyDescent="0.25">
      <c r="A31" s="15"/>
      <c r="B31" s="28">
        <v>312012</v>
      </c>
      <c r="C31" s="15" t="s">
        <v>32</v>
      </c>
      <c r="D31" s="16">
        <v>221.83</v>
      </c>
      <c r="E31" s="16">
        <v>0.78</v>
      </c>
      <c r="F31" s="17"/>
      <c r="G31" s="17"/>
      <c r="H31" s="17"/>
      <c r="I31" s="17"/>
      <c r="J31" s="17"/>
      <c r="K31" s="16">
        <f t="shared" si="3"/>
        <v>222.61</v>
      </c>
    </row>
    <row r="32" spans="1:11" x14ac:dyDescent="0.25">
      <c r="A32" s="15"/>
      <c r="B32" s="28">
        <v>312012</v>
      </c>
      <c r="C32" s="15" t="s">
        <v>33</v>
      </c>
      <c r="D32" s="16">
        <v>480.78</v>
      </c>
      <c r="E32" s="16">
        <v>1.2</v>
      </c>
      <c r="F32" s="17"/>
      <c r="G32" s="17"/>
      <c r="H32" s="17"/>
      <c r="I32" s="17"/>
      <c r="J32" s="17"/>
      <c r="K32" s="16">
        <f t="shared" si="3"/>
        <v>481.97999999999996</v>
      </c>
    </row>
    <row r="33" spans="1:11" x14ac:dyDescent="0.25">
      <c r="A33" s="15"/>
      <c r="B33" s="28">
        <v>312012</v>
      </c>
      <c r="C33" s="15" t="s">
        <v>34</v>
      </c>
      <c r="D33" s="16">
        <v>6136.87</v>
      </c>
      <c r="E33" s="16">
        <v>-18</v>
      </c>
      <c r="F33" s="17"/>
      <c r="G33" s="17"/>
      <c r="H33" s="17">
        <v>212.04</v>
      </c>
      <c r="I33" s="17"/>
      <c r="J33" s="17"/>
      <c r="K33" s="16">
        <f>SUM(D33:I33)</f>
        <v>6330.91</v>
      </c>
    </row>
    <row r="34" spans="1:11" x14ac:dyDescent="0.25">
      <c r="A34" s="15"/>
      <c r="B34" s="28">
        <v>312012</v>
      </c>
      <c r="C34" s="15" t="s">
        <v>35</v>
      </c>
      <c r="D34" s="16">
        <v>1694.55</v>
      </c>
      <c r="E34" s="16">
        <v>5.94</v>
      </c>
      <c r="F34" s="17"/>
      <c r="G34" s="17"/>
      <c r="H34" s="17"/>
      <c r="I34" s="17"/>
      <c r="J34" s="17"/>
      <c r="K34" s="30">
        <f t="shared" si="3"/>
        <v>1700.49</v>
      </c>
    </row>
    <row r="35" spans="1:11" x14ac:dyDescent="0.25">
      <c r="A35" s="15"/>
      <c r="B35" s="28">
        <v>312012</v>
      </c>
      <c r="C35" s="15" t="s">
        <v>36</v>
      </c>
      <c r="D35" s="16">
        <v>1252173</v>
      </c>
      <c r="E35" s="18">
        <v>72739</v>
      </c>
      <c r="F35" s="17"/>
      <c r="G35" s="17"/>
      <c r="H35" s="17"/>
      <c r="I35" s="17"/>
      <c r="J35" s="17"/>
      <c r="K35" s="16">
        <f t="shared" si="3"/>
        <v>1324912</v>
      </c>
    </row>
    <row r="36" spans="1:11" x14ac:dyDescent="0.25">
      <c r="A36" s="15"/>
      <c r="B36" s="28">
        <v>312012</v>
      </c>
      <c r="C36" s="15" t="s">
        <v>37</v>
      </c>
      <c r="D36" s="16">
        <v>23190</v>
      </c>
      <c r="E36" s="18">
        <v>742</v>
      </c>
      <c r="F36" s="17"/>
      <c r="G36" s="17"/>
      <c r="H36" s="17"/>
      <c r="I36" s="17"/>
      <c r="J36" s="17"/>
      <c r="K36" s="16">
        <f t="shared" si="3"/>
        <v>23932</v>
      </c>
    </row>
    <row r="37" spans="1:11" x14ac:dyDescent="0.25">
      <c r="A37" s="15"/>
      <c r="B37" s="28">
        <v>312012</v>
      </c>
      <c r="C37" s="15" t="s">
        <v>38</v>
      </c>
      <c r="D37" s="16">
        <v>32760</v>
      </c>
      <c r="E37" s="18">
        <v>-10040</v>
      </c>
      <c r="F37" s="17"/>
      <c r="G37" s="17"/>
      <c r="H37" s="17">
        <v>11360</v>
      </c>
      <c r="I37" s="17"/>
      <c r="J37" s="17"/>
      <c r="K37" s="16">
        <f>SUM(D37:I37)</f>
        <v>34080</v>
      </c>
    </row>
    <row r="38" spans="1:11" x14ac:dyDescent="0.25">
      <c r="A38" s="24"/>
      <c r="B38" s="24">
        <v>312012</v>
      </c>
      <c r="C38" s="24" t="s">
        <v>39</v>
      </c>
      <c r="D38" s="16">
        <v>0</v>
      </c>
      <c r="E38" s="18"/>
      <c r="F38" s="17"/>
      <c r="G38" s="17">
        <v>879</v>
      </c>
      <c r="H38" s="17"/>
      <c r="I38" s="17"/>
      <c r="J38" s="17"/>
      <c r="K38" s="16">
        <f>SUM(D38:G38)</f>
        <v>879</v>
      </c>
    </row>
    <row r="39" spans="1:11" x14ac:dyDescent="0.25">
      <c r="A39" s="15"/>
      <c r="B39" s="28">
        <v>312012</v>
      </c>
      <c r="C39" s="15" t="s">
        <v>40</v>
      </c>
      <c r="D39" s="16">
        <v>2968</v>
      </c>
      <c r="E39" s="18">
        <v>-861</v>
      </c>
      <c r="F39" s="17"/>
      <c r="G39" s="17"/>
      <c r="H39" s="17"/>
      <c r="I39" s="17"/>
      <c r="J39" s="17"/>
      <c r="K39" s="16">
        <f t="shared" si="3"/>
        <v>2107</v>
      </c>
    </row>
    <row r="40" spans="1:11" x14ac:dyDescent="0.25">
      <c r="A40" s="15"/>
      <c r="B40" s="28">
        <v>312012</v>
      </c>
      <c r="C40" s="15" t="s">
        <v>41</v>
      </c>
      <c r="D40" s="16">
        <v>0</v>
      </c>
      <c r="E40" s="18">
        <v>3641</v>
      </c>
      <c r="F40" s="17"/>
      <c r="G40" s="17"/>
      <c r="H40" s="17"/>
      <c r="I40" s="17"/>
      <c r="J40" s="17">
        <v>340</v>
      </c>
      <c r="K40" s="16">
        <f>SUM(D40:J40)</f>
        <v>3981</v>
      </c>
    </row>
    <row r="41" spans="1:11" x14ac:dyDescent="0.25">
      <c r="A41" s="15"/>
      <c r="B41" s="28">
        <v>312</v>
      </c>
      <c r="C41" s="15" t="s">
        <v>42</v>
      </c>
      <c r="D41" s="16">
        <v>0</v>
      </c>
      <c r="E41" s="18">
        <v>10700</v>
      </c>
      <c r="F41" s="17"/>
      <c r="G41" s="17"/>
      <c r="H41" s="17">
        <v>-3000</v>
      </c>
      <c r="I41" s="17"/>
      <c r="J41" s="17"/>
      <c r="K41" s="16">
        <f>SUM(D41:I41)</f>
        <v>7700</v>
      </c>
    </row>
    <row r="42" spans="1:11" x14ac:dyDescent="0.25">
      <c r="A42" s="15"/>
      <c r="B42" s="28">
        <v>312</v>
      </c>
      <c r="C42" s="15" t="s">
        <v>43</v>
      </c>
      <c r="D42" s="16">
        <v>0</v>
      </c>
      <c r="E42" s="18">
        <v>15150</v>
      </c>
      <c r="F42" s="17"/>
      <c r="G42" s="17">
        <v>-6060</v>
      </c>
      <c r="H42" s="17"/>
      <c r="I42" s="17"/>
      <c r="J42" s="17"/>
      <c r="K42" s="16">
        <f>SUM(D42:G42)</f>
        <v>9090</v>
      </c>
    </row>
    <row r="43" spans="1:11" x14ac:dyDescent="0.25">
      <c r="A43" s="15"/>
      <c r="B43" s="28">
        <v>312012</v>
      </c>
      <c r="C43" s="15" t="s">
        <v>44</v>
      </c>
      <c r="D43" s="16">
        <v>16764</v>
      </c>
      <c r="E43" s="18">
        <v>-814</v>
      </c>
      <c r="F43" s="17"/>
      <c r="G43" s="17"/>
      <c r="H43" s="17"/>
      <c r="I43" s="17"/>
      <c r="J43" s="17"/>
      <c r="K43" s="16">
        <f t="shared" si="3"/>
        <v>15950</v>
      </c>
    </row>
    <row r="44" spans="1:11" x14ac:dyDescent="0.25">
      <c r="A44" s="15"/>
      <c r="B44" s="28">
        <v>312012</v>
      </c>
      <c r="C44" s="15" t="s">
        <v>45</v>
      </c>
      <c r="D44" s="16">
        <v>0</v>
      </c>
      <c r="E44" s="16"/>
      <c r="F44" s="17"/>
      <c r="G44" s="17"/>
      <c r="H44" s="17"/>
      <c r="I44" s="17"/>
      <c r="J44" s="17"/>
      <c r="K44" s="16">
        <f t="shared" si="3"/>
        <v>0</v>
      </c>
    </row>
    <row r="45" spans="1:11" x14ac:dyDescent="0.25">
      <c r="A45" s="15"/>
      <c r="B45" s="28">
        <v>312012</v>
      </c>
      <c r="C45" s="15" t="s">
        <v>46</v>
      </c>
      <c r="D45" s="16">
        <v>13450</v>
      </c>
      <c r="E45" s="16">
        <v>515</v>
      </c>
      <c r="F45" s="17"/>
      <c r="G45" s="17"/>
      <c r="H45" s="17"/>
      <c r="I45" s="17"/>
      <c r="J45" s="17"/>
      <c r="K45" s="16">
        <f t="shared" si="3"/>
        <v>13965</v>
      </c>
    </row>
    <row r="46" spans="1:11" x14ac:dyDescent="0.25">
      <c r="A46" s="15"/>
      <c r="B46" s="28">
        <v>312012</v>
      </c>
      <c r="C46" s="15" t="s">
        <v>47</v>
      </c>
      <c r="D46" s="16">
        <v>0</v>
      </c>
      <c r="E46" s="16"/>
      <c r="F46" s="17"/>
      <c r="G46" s="17"/>
      <c r="H46" s="17"/>
      <c r="I46" s="17"/>
      <c r="J46" s="17"/>
      <c r="K46" s="16">
        <f t="shared" si="3"/>
        <v>0</v>
      </c>
    </row>
    <row r="47" spans="1:11" x14ac:dyDescent="0.25">
      <c r="A47" s="24"/>
      <c r="B47" s="24">
        <v>311</v>
      </c>
      <c r="C47" s="24" t="s">
        <v>48</v>
      </c>
      <c r="D47" s="16">
        <v>0</v>
      </c>
      <c r="E47" s="16"/>
      <c r="F47" s="17"/>
      <c r="G47" s="17"/>
      <c r="H47" s="17"/>
      <c r="I47" s="17"/>
      <c r="J47" s="17">
        <v>1706</v>
      </c>
      <c r="K47" s="16">
        <f>SUM(D47:J47)</f>
        <v>1706</v>
      </c>
    </row>
    <row r="48" spans="1:11" x14ac:dyDescent="0.25">
      <c r="A48" s="24"/>
      <c r="B48" s="24">
        <v>312001</v>
      </c>
      <c r="C48" s="24" t="s">
        <v>49</v>
      </c>
      <c r="D48" s="16">
        <v>0</v>
      </c>
      <c r="E48" s="16"/>
      <c r="F48" s="17"/>
      <c r="G48" s="17"/>
      <c r="H48" s="17"/>
      <c r="I48" s="17"/>
      <c r="J48" s="17"/>
      <c r="K48" s="16">
        <f t="shared" si="3"/>
        <v>0</v>
      </c>
    </row>
    <row r="49" spans="1:11" x14ac:dyDescent="0.25">
      <c r="A49" s="24"/>
      <c r="B49" s="24">
        <v>312</v>
      </c>
      <c r="C49" s="24" t="s">
        <v>50</v>
      </c>
      <c r="D49" s="16">
        <v>2072.8000000000002</v>
      </c>
      <c r="E49" s="16"/>
      <c r="F49" s="17"/>
      <c r="G49" s="17"/>
      <c r="H49" s="17"/>
      <c r="I49" s="17"/>
      <c r="J49" s="17"/>
      <c r="K49" s="16">
        <f t="shared" si="3"/>
        <v>2072.8000000000002</v>
      </c>
    </row>
    <row r="50" spans="1:11" x14ac:dyDescent="0.25">
      <c r="A50" s="15"/>
      <c r="B50" s="28">
        <v>312012</v>
      </c>
      <c r="C50" s="15" t="s">
        <v>51</v>
      </c>
      <c r="D50" s="16">
        <v>0</v>
      </c>
      <c r="E50" s="16"/>
      <c r="F50" s="17"/>
      <c r="G50" s="17"/>
      <c r="H50" s="17"/>
      <c r="I50" s="17"/>
      <c r="J50" s="17"/>
      <c r="K50" s="16">
        <f t="shared" si="3"/>
        <v>0</v>
      </c>
    </row>
    <row r="51" spans="1:11" x14ac:dyDescent="0.25">
      <c r="A51" s="15"/>
      <c r="B51" s="28">
        <v>312001</v>
      </c>
      <c r="C51" s="15" t="s">
        <v>52</v>
      </c>
      <c r="D51" s="16">
        <v>0</v>
      </c>
      <c r="E51" s="16"/>
      <c r="F51" s="17"/>
      <c r="G51" s="17"/>
      <c r="H51" s="17"/>
      <c r="I51" s="17"/>
      <c r="J51" s="17">
        <v>2550.21</v>
      </c>
      <c r="K51" s="16">
        <f>SUM(D51:J51)</f>
        <v>2550.21</v>
      </c>
    </row>
    <row r="52" spans="1:11" x14ac:dyDescent="0.25">
      <c r="A52" s="24"/>
      <c r="B52" s="24">
        <v>312008</v>
      </c>
      <c r="C52" s="24" t="s">
        <v>53</v>
      </c>
      <c r="D52" s="16">
        <v>0</v>
      </c>
      <c r="E52" s="16"/>
      <c r="F52" s="17"/>
      <c r="G52" s="17"/>
      <c r="H52" s="17"/>
      <c r="I52" s="17"/>
      <c r="J52" s="17"/>
      <c r="K52" s="16">
        <f t="shared" si="3"/>
        <v>0</v>
      </c>
    </row>
    <row r="53" spans="1:11" x14ac:dyDescent="0.25">
      <c r="A53" s="24"/>
      <c r="B53" s="24">
        <v>311</v>
      </c>
      <c r="C53" s="24" t="s">
        <v>54</v>
      </c>
      <c r="D53" s="16">
        <v>0</v>
      </c>
      <c r="E53" s="16"/>
      <c r="F53" s="17"/>
      <c r="G53" s="17"/>
      <c r="H53" s="17"/>
      <c r="I53" s="17"/>
      <c r="J53" s="17"/>
      <c r="K53" s="16">
        <f t="shared" si="3"/>
        <v>0</v>
      </c>
    </row>
    <row r="54" spans="1:11" x14ac:dyDescent="0.25">
      <c r="A54" s="24"/>
      <c r="B54" s="24"/>
      <c r="C54" s="24" t="s">
        <v>318</v>
      </c>
      <c r="D54" s="16">
        <v>0</v>
      </c>
      <c r="E54" s="16"/>
      <c r="F54" s="17"/>
      <c r="G54" s="17"/>
      <c r="H54" s="17"/>
      <c r="I54" s="17">
        <v>2500</v>
      </c>
      <c r="J54" s="17"/>
      <c r="K54" s="16">
        <f>SUM(D54:I54)</f>
        <v>2500</v>
      </c>
    </row>
    <row r="55" spans="1:11" x14ac:dyDescent="0.25">
      <c r="A55" s="24"/>
      <c r="B55" s="24"/>
      <c r="C55" s="24" t="s">
        <v>320</v>
      </c>
      <c r="D55" s="16">
        <v>0</v>
      </c>
      <c r="E55" s="16"/>
      <c r="F55" s="17"/>
      <c r="G55" s="17"/>
      <c r="H55" s="17"/>
      <c r="I55" s="17"/>
      <c r="J55" s="17">
        <v>2000</v>
      </c>
      <c r="K55" s="16">
        <f>SUM(D55:J55)</f>
        <v>2000</v>
      </c>
    </row>
    <row r="56" spans="1:11" x14ac:dyDescent="0.25">
      <c r="A56" s="24"/>
      <c r="B56" s="24" t="s">
        <v>55</v>
      </c>
      <c r="C56" s="24" t="s">
        <v>56</v>
      </c>
      <c r="D56" s="16">
        <v>0</v>
      </c>
      <c r="E56" s="16"/>
      <c r="F56" s="17"/>
      <c r="G56" s="17"/>
      <c r="H56" s="17"/>
      <c r="I56" s="17"/>
      <c r="J56" s="17"/>
      <c r="K56" s="16">
        <f t="shared" si="3"/>
        <v>0</v>
      </c>
    </row>
    <row r="57" spans="1:11" x14ac:dyDescent="0.25">
      <c r="A57" s="15"/>
      <c r="B57" s="28">
        <v>312012</v>
      </c>
      <c r="C57" s="15" t="s">
        <v>57</v>
      </c>
      <c r="D57" s="16">
        <v>0</v>
      </c>
      <c r="E57" s="16"/>
      <c r="F57" s="17"/>
      <c r="G57" s="17"/>
      <c r="H57" s="17"/>
      <c r="I57" s="17"/>
      <c r="J57" s="17"/>
      <c r="K57" s="16">
        <f t="shared" si="3"/>
        <v>0</v>
      </c>
    </row>
    <row r="58" spans="1:11" x14ac:dyDescent="0.25">
      <c r="A58" s="32"/>
      <c r="B58" s="32">
        <v>300</v>
      </c>
      <c r="C58" s="32" t="s">
        <v>58</v>
      </c>
      <c r="D58" s="21">
        <f>SUM(D28:D57)</f>
        <v>1356687.3800000001</v>
      </c>
      <c r="E58" s="32">
        <f>SUM(E28:E57)</f>
        <v>91778.66</v>
      </c>
      <c r="F58" s="33"/>
      <c r="G58" s="22">
        <f>SUM(G28:G57)</f>
        <v>-5181</v>
      </c>
      <c r="H58" s="22">
        <f>SUM(H28:H57)</f>
        <v>8572.0400000000009</v>
      </c>
      <c r="I58" s="22">
        <f>SUM(I28:I57)</f>
        <v>2500</v>
      </c>
      <c r="J58" s="22">
        <f>SUM(J28:J57)</f>
        <v>6596.21</v>
      </c>
      <c r="K58" s="21">
        <f>SUM(D58:J58)</f>
        <v>1460953.29</v>
      </c>
    </row>
    <row r="59" spans="1:11" x14ac:dyDescent="0.25">
      <c r="A59" s="19"/>
      <c r="B59" s="20"/>
      <c r="C59" s="20" t="s">
        <v>59</v>
      </c>
      <c r="D59" s="21">
        <v>33000</v>
      </c>
      <c r="E59" s="21"/>
      <c r="F59" s="22"/>
      <c r="G59" s="22"/>
      <c r="H59" s="22"/>
      <c r="I59" s="22"/>
      <c r="J59" s="22"/>
      <c r="K59" s="21">
        <f>SUM(D59:F59)</f>
        <v>33000</v>
      </c>
    </row>
    <row r="60" spans="1:11" x14ac:dyDescent="0.25">
      <c r="A60" s="19"/>
      <c r="B60" s="20">
        <v>513001</v>
      </c>
      <c r="C60" s="20" t="s">
        <v>60</v>
      </c>
      <c r="D60" s="21">
        <v>0</v>
      </c>
      <c r="E60" s="21"/>
      <c r="F60" s="22"/>
      <c r="G60" s="22"/>
      <c r="H60" s="22"/>
      <c r="I60" s="22"/>
      <c r="J60" s="22"/>
      <c r="K60" s="21">
        <f>SUM(D60:F60)</f>
        <v>0</v>
      </c>
    </row>
    <row r="61" spans="1:11" x14ac:dyDescent="0.25">
      <c r="A61" s="15"/>
      <c r="B61" s="15">
        <v>453</v>
      </c>
      <c r="C61" s="15" t="s">
        <v>61</v>
      </c>
      <c r="D61" s="16">
        <v>0</v>
      </c>
      <c r="E61" s="16"/>
      <c r="F61" s="17">
        <v>80910.52</v>
      </c>
      <c r="G61" s="17"/>
      <c r="H61" s="17"/>
      <c r="I61" s="17"/>
      <c r="J61" s="17"/>
      <c r="K61" s="16">
        <f t="shared" ref="K61:K62" si="4">SUM(D61:F61)</f>
        <v>80910.52</v>
      </c>
    </row>
    <row r="62" spans="1:11" x14ac:dyDescent="0.25">
      <c r="A62" s="15"/>
      <c r="B62" s="15">
        <v>453</v>
      </c>
      <c r="C62" s="15" t="s">
        <v>62</v>
      </c>
      <c r="D62" s="16">
        <v>0</v>
      </c>
      <c r="E62" s="16"/>
      <c r="F62" s="17">
        <v>5439.48</v>
      </c>
      <c r="G62" s="17"/>
      <c r="H62" s="17"/>
      <c r="I62" s="17"/>
      <c r="J62" s="17"/>
      <c r="K62" s="16">
        <f t="shared" si="4"/>
        <v>5439.48</v>
      </c>
    </row>
    <row r="63" spans="1:11" x14ac:dyDescent="0.25">
      <c r="A63" s="19"/>
      <c r="B63" s="20"/>
      <c r="C63" s="20" t="s">
        <v>63</v>
      </c>
      <c r="D63" s="21">
        <f>SUM(D61:D62)</f>
        <v>0</v>
      </c>
      <c r="E63" s="21"/>
      <c r="F63" s="22">
        <f>SUM(F61:F62)</f>
        <v>86350</v>
      </c>
      <c r="G63" s="22"/>
      <c r="H63" s="22"/>
      <c r="I63" s="22"/>
      <c r="J63" s="22"/>
      <c r="K63" s="21">
        <f>SUM(D63:J63)</f>
        <v>86350</v>
      </c>
    </row>
    <row r="64" spans="1:11" x14ac:dyDescent="0.25">
      <c r="A64" s="15"/>
      <c r="B64" s="15">
        <v>454001</v>
      </c>
      <c r="C64" s="15" t="s">
        <v>64</v>
      </c>
      <c r="D64" s="16">
        <v>0</v>
      </c>
      <c r="E64" s="16"/>
      <c r="F64" s="17"/>
      <c r="G64" s="17"/>
      <c r="H64" s="17"/>
      <c r="I64" s="17"/>
      <c r="J64" s="17"/>
      <c r="K64" s="16">
        <f t="shared" ref="K64:K69" si="5">SUM(D64:F64)</f>
        <v>0</v>
      </c>
    </row>
    <row r="65" spans="1:11" x14ac:dyDescent="0.25">
      <c r="A65" s="15"/>
      <c r="B65" s="15"/>
      <c r="C65" s="15" t="s">
        <v>65</v>
      </c>
      <c r="D65" s="16">
        <v>180000</v>
      </c>
      <c r="E65" s="16"/>
      <c r="F65" s="17"/>
      <c r="G65" s="17">
        <v>43652.86</v>
      </c>
      <c r="H65" s="17"/>
      <c r="I65" s="17"/>
      <c r="J65" s="17"/>
      <c r="K65" s="16">
        <f>SUM(D65:G65)</f>
        <v>223652.86</v>
      </c>
    </row>
    <row r="66" spans="1:11" x14ac:dyDescent="0.25">
      <c r="A66" s="15"/>
      <c r="B66" s="15"/>
      <c r="C66" s="15" t="s">
        <v>66</v>
      </c>
      <c r="D66" s="16">
        <v>0</v>
      </c>
      <c r="E66" s="16"/>
      <c r="F66" s="17"/>
      <c r="G66" s="17"/>
      <c r="H66" s="17"/>
      <c r="I66" s="17"/>
      <c r="J66" s="17"/>
      <c r="K66" s="16">
        <f t="shared" si="5"/>
        <v>0</v>
      </c>
    </row>
    <row r="67" spans="1:11" x14ac:dyDescent="0.25">
      <c r="A67" s="15"/>
      <c r="B67" s="15"/>
      <c r="C67" s="15" t="s">
        <v>67</v>
      </c>
      <c r="D67" s="16">
        <v>0</v>
      </c>
      <c r="E67" s="16"/>
      <c r="F67" s="17"/>
      <c r="G67" s="17">
        <v>2074.8200000000002</v>
      </c>
      <c r="H67" s="17"/>
      <c r="I67" s="17"/>
      <c r="J67" s="17"/>
      <c r="K67" s="16">
        <f>SUM(D67:G67)</f>
        <v>2074.8200000000002</v>
      </c>
    </row>
    <row r="68" spans="1:11" x14ac:dyDescent="0.25">
      <c r="A68" s="15"/>
      <c r="B68" s="15"/>
      <c r="C68" s="15" t="s">
        <v>68</v>
      </c>
      <c r="D68" s="18">
        <v>91629.87</v>
      </c>
      <c r="E68" s="16"/>
      <c r="F68" s="17">
        <v>13205.51</v>
      </c>
      <c r="G68" s="17"/>
      <c r="H68" s="17"/>
      <c r="I68" s="17"/>
      <c r="J68" s="17"/>
      <c r="K68" s="16">
        <f t="shared" si="5"/>
        <v>104835.37999999999</v>
      </c>
    </row>
    <row r="69" spans="1:11" x14ac:dyDescent="0.25">
      <c r="A69" s="15"/>
      <c r="B69" s="15"/>
      <c r="C69" s="15" t="s">
        <v>69</v>
      </c>
      <c r="D69" s="16">
        <v>0</v>
      </c>
      <c r="E69" s="16"/>
      <c r="F69" s="17"/>
      <c r="G69" s="17"/>
      <c r="H69" s="17"/>
      <c r="I69" s="17"/>
      <c r="J69" s="17"/>
      <c r="K69" s="16">
        <f t="shared" si="5"/>
        <v>0</v>
      </c>
    </row>
    <row r="70" spans="1:11" ht="15.75" thickBot="1" x14ac:dyDescent="0.3">
      <c r="A70" s="36"/>
      <c r="B70" s="37"/>
      <c r="C70" s="37" t="s">
        <v>70</v>
      </c>
      <c r="D70" s="38">
        <f>SUM(D64:D69)</f>
        <v>271629.87</v>
      </c>
      <c r="E70" s="38"/>
      <c r="F70" s="39">
        <f>SUM(F64:F69)</f>
        <v>13205.51</v>
      </c>
      <c r="G70" s="39">
        <f>SUM(G64:G69)</f>
        <v>45727.68</v>
      </c>
      <c r="H70" s="39"/>
      <c r="I70" s="39"/>
      <c r="J70" s="39"/>
      <c r="K70" s="38">
        <f>SUM(D70:J70)</f>
        <v>330563.06</v>
      </c>
    </row>
    <row r="71" spans="1:11" ht="15.75" thickBot="1" x14ac:dyDescent="0.3">
      <c r="A71" s="71" t="s">
        <v>71</v>
      </c>
      <c r="B71" s="72"/>
      <c r="C71" s="73"/>
      <c r="D71" s="40">
        <f t="shared" ref="D71:K71" si="6">SUM(D16+D27+D58+D59+D60+D63+D70)</f>
        <v>3745729.7300000004</v>
      </c>
      <c r="E71" s="40">
        <f t="shared" si="6"/>
        <v>91778.66</v>
      </c>
      <c r="F71" s="41">
        <f t="shared" si="6"/>
        <v>139552.51</v>
      </c>
      <c r="G71" s="41">
        <f t="shared" si="6"/>
        <v>56618.64</v>
      </c>
      <c r="H71" s="41">
        <f>SUM(H16+H27+H58+H59+H60+H63+H70)</f>
        <v>8572.0400000000009</v>
      </c>
      <c r="I71" s="41">
        <f t="shared" si="6"/>
        <v>2500</v>
      </c>
      <c r="J71" s="41">
        <f>SUM(J16+J27+J58+J59+J60+J63+J70)</f>
        <v>25596.21</v>
      </c>
      <c r="K71" s="40">
        <f t="shared" si="6"/>
        <v>4070347.79</v>
      </c>
    </row>
    <row r="79" spans="1:11" ht="15.75" thickBot="1" x14ac:dyDescent="0.3">
      <c r="A79" s="43" t="s">
        <v>73</v>
      </c>
      <c r="B79" s="42"/>
      <c r="C79" s="42"/>
      <c r="D79" s="44"/>
      <c r="E79" s="78" t="s">
        <v>1</v>
      </c>
      <c r="F79" s="79"/>
      <c r="G79" s="79"/>
      <c r="H79" s="79"/>
      <c r="I79" s="79"/>
      <c r="J79" s="80"/>
      <c r="K79" s="5"/>
    </row>
    <row r="80" spans="1:11" ht="27" thickBot="1" x14ac:dyDescent="0.3">
      <c r="A80" s="6" t="s">
        <v>2</v>
      </c>
      <c r="B80" s="7" t="s">
        <v>3</v>
      </c>
      <c r="C80" s="7" t="s">
        <v>4</v>
      </c>
      <c r="D80" s="9" t="s">
        <v>5</v>
      </c>
      <c r="E80" s="65">
        <v>42433</v>
      </c>
      <c r="F80" s="66">
        <v>42464</v>
      </c>
      <c r="G80" s="66">
        <v>42527</v>
      </c>
      <c r="H80" s="66">
        <v>42551</v>
      </c>
      <c r="I80" s="66">
        <v>42583</v>
      </c>
      <c r="J80" s="66">
        <v>42618</v>
      </c>
      <c r="K80" s="64" t="s">
        <v>6</v>
      </c>
    </row>
    <row r="81" spans="1:11" x14ac:dyDescent="0.25">
      <c r="A81" s="45" t="s">
        <v>74</v>
      </c>
      <c r="B81" s="45">
        <v>642006</v>
      </c>
      <c r="C81" s="45" t="s">
        <v>75</v>
      </c>
      <c r="D81" s="14">
        <v>787.9</v>
      </c>
      <c r="E81" s="46"/>
      <c r="F81" s="47"/>
      <c r="G81" s="47"/>
      <c r="H81" s="47"/>
      <c r="I81" s="47"/>
      <c r="J81" s="47"/>
      <c r="K81" s="14">
        <f t="shared" ref="K81:K90" si="7">SUM(D81:F81)</f>
        <v>787.9</v>
      </c>
    </row>
    <row r="82" spans="1:11" x14ac:dyDescent="0.25">
      <c r="A82" s="15" t="s">
        <v>76</v>
      </c>
      <c r="B82" s="15">
        <v>637005</v>
      </c>
      <c r="C82" s="15" t="s">
        <v>77</v>
      </c>
      <c r="D82" s="16">
        <v>3060</v>
      </c>
      <c r="E82" s="16"/>
      <c r="F82" s="17"/>
      <c r="G82" s="17"/>
      <c r="H82" s="17"/>
      <c r="I82" s="17"/>
      <c r="J82" s="17"/>
      <c r="K82" s="16">
        <f t="shared" si="7"/>
        <v>3060</v>
      </c>
    </row>
    <row r="83" spans="1:11" x14ac:dyDescent="0.25">
      <c r="A83" s="20" t="s">
        <v>78</v>
      </c>
      <c r="B83" s="20" t="s">
        <v>79</v>
      </c>
      <c r="C83" s="20" t="s">
        <v>80</v>
      </c>
      <c r="D83" s="21">
        <f>SUM(D81:D82)</f>
        <v>3847.9</v>
      </c>
      <c r="E83" s="32"/>
      <c r="F83" s="33"/>
      <c r="G83" s="33"/>
      <c r="H83" s="33"/>
      <c r="I83" s="33"/>
      <c r="J83" s="33"/>
      <c r="K83" s="21">
        <f>SUM(D83:J83)</f>
        <v>3847.9</v>
      </c>
    </row>
    <row r="84" spans="1:11" x14ac:dyDescent="0.25">
      <c r="A84" s="15" t="s">
        <v>74</v>
      </c>
      <c r="B84" s="15">
        <v>630</v>
      </c>
      <c r="C84" s="15" t="s">
        <v>81</v>
      </c>
      <c r="D84" s="16">
        <v>4720</v>
      </c>
      <c r="E84" s="16"/>
      <c r="F84" s="17"/>
      <c r="G84" s="17"/>
      <c r="H84" s="17"/>
      <c r="I84" s="17">
        <v>-2360</v>
      </c>
      <c r="J84" s="17"/>
      <c r="K84" s="16">
        <f>SUM(D84:J84)</f>
        <v>2360</v>
      </c>
    </row>
    <row r="85" spans="1:11" x14ac:dyDescent="0.25">
      <c r="A85" s="15" t="s">
        <v>74</v>
      </c>
      <c r="B85" s="15">
        <v>637003</v>
      </c>
      <c r="C85" s="15" t="s">
        <v>82</v>
      </c>
      <c r="D85" s="16">
        <v>300</v>
      </c>
      <c r="E85" s="16"/>
      <c r="F85" s="17"/>
      <c r="G85" s="17"/>
      <c r="H85" s="17"/>
      <c r="I85" s="17"/>
      <c r="J85" s="17"/>
      <c r="K85" s="16">
        <f t="shared" si="7"/>
        <v>300</v>
      </c>
    </row>
    <row r="86" spans="1:11" x14ac:dyDescent="0.25">
      <c r="A86" s="15" t="s">
        <v>74</v>
      </c>
      <c r="B86" s="15">
        <v>611</v>
      </c>
      <c r="C86" s="15" t="s">
        <v>83</v>
      </c>
      <c r="D86" s="16">
        <v>1716</v>
      </c>
      <c r="E86" s="16"/>
      <c r="F86" s="17"/>
      <c r="G86" s="17"/>
      <c r="H86" s="17"/>
      <c r="I86" s="17"/>
      <c r="J86" s="17"/>
      <c r="K86" s="16">
        <f t="shared" si="7"/>
        <v>1716</v>
      </c>
    </row>
    <row r="87" spans="1:11" x14ac:dyDescent="0.25">
      <c r="A87" s="15" t="s">
        <v>74</v>
      </c>
      <c r="B87" s="15">
        <v>620</v>
      </c>
      <c r="C87" s="15" t="s">
        <v>84</v>
      </c>
      <c r="D87" s="16">
        <v>600</v>
      </c>
      <c r="E87" s="16"/>
      <c r="F87" s="17"/>
      <c r="G87" s="17"/>
      <c r="H87" s="17"/>
      <c r="I87" s="17"/>
      <c r="J87" s="17"/>
      <c r="K87" s="16">
        <f t="shared" si="7"/>
        <v>600</v>
      </c>
    </row>
    <row r="88" spans="1:11" x14ac:dyDescent="0.25">
      <c r="A88" s="15"/>
      <c r="B88" s="15">
        <v>633004</v>
      </c>
      <c r="C88" s="15" t="s">
        <v>85</v>
      </c>
      <c r="D88" s="16">
        <v>1000</v>
      </c>
      <c r="E88" s="16"/>
      <c r="F88" s="17"/>
      <c r="G88" s="17"/>
      <c r="H88" s="17"/>
      <c r="I88" s="17"/>
      <c r="J88" s="17">
        <v>-1000</v>
      </c>
      <c r="K88" s="16">
        <f>SUM(D88:J88)</f>
        <v>0</v>
      </c>
    </row>
    <row r="89" spans="1:11" x14ac:dyDescent="0.25">
      <c r="A89" s="48" t="s">
        <v>86</v>
      </c>
      <c r="B89" s="48" t="s">
        <v>74</v>
      </c>
      <c r="C89" s="48" t="s">
        <v>87</v>
      </c>
      <c r="D89" s="49">
        <f>SUM(D84:D88)</f>
        <v>8336</v>
      </c>
      <c r="E89" s="49"/>
      <c r="F89" s="50"/>
      <c r="G89" s="50"/>
      <c r="H89" s="50"/>
      <c r="I89" s="50">
        <f>SUM(I84:I88)</f>
        <v>-2360</v>
      </c>
      <c r="J89" s="50">
        <f>SUM(J84:J88)</f>
        <v>-1000</v>
      </c>
      <c r="K89" s="49">
        <f>SUM(D89:J89)</f>
        <v>4976</v>
      </c>
    </row>
    <row r="90" spans="1:11" x14ac:dyDescent="0.25">
      <c r="A90" s="15" t="s">
        <v>76</v>
      </c>
      <c r="B90" s="15">
        <v>633006</v>
      </c>
      <c r="C90" s="15" t="s">
        <v>88</v>
      </c>
      <c r="D90" s="16">
        <v>30</v>
      </c>
      <c r="E90" s="16"/>
      <c r="F90" s="17"/>
      <c r="G90" s="17"/>
      <c r="H90" s="17"/>
      <c r="I90" s="17"/>
      <c r="J90" s="17"/>
      <c r="K90" s="16">
        <f t="shared" si="7"/>
        <v>30</v>
      </c>
    </row>
    <row r="91" spans="1:11" x14ac:dyDescent="0.25">
      <c r="A91" s="15" t="s">
        <v>76</v>
      </c>
      <c r="B91" s="15">
        <v>637027</v>
      </c>
      <c r="C91" s="15" t="s">
        <v>89</v>
      </c>
      <c r="D91" s="16">
        <v>625</v>
      </c>
      <c r="E91" s="16"/>
      <c r="F91" s="17"/>
      <c r="G91" s="17"/>
      <c r="H91" s="17"/>
      <c r="I91" s="17"/>
      <c r="J91" s="17"/>
      <c r="K91" s="16">
        <f t="shared" ref="K91:K102" si="8">SUM(D91:F91)</f>
        <v>625</v>
      </c>
    </row>
    <row r="92" spans="1:11" x14ac:dyDescent="0.25">
      <c r="A92" s="15" t="s">
        <v>76</v>
      </c>
      <c r="B92" s="15">
        <v>620</v>
      </c>
      <c r="C92" s="15" t="s">
        <v>90</v>
      </c>
      <c r="D92" s="16">
        <v>210</v>
      </c>
      <c r="E92" s="16"/>
      <c r="F92" s="17"/>
      <c r="G92" s="17"/>
      <c r="H92" s="17"/>
      <c r="I92" s="17"/>
      <c r="J92" s="17"/>
      <c r="K92" s="16">
        <f t="shared" si="8"/>
        <v>210</v>
      </c>
    </row>
    <row r="93" spans="1:11" x14ac:dyDescent="0.25">
      <c r="A93" s="48" t="s">
        <v>86</v>
      </c>
      <c r="B93" s="48" t="s">
        <v>76</v>
      </c>
      <c r="C93" s="48" t="s">
        <v>91</v>
      </c>
      <c r="D93" s="49">
        <f>SUM(D90:D92)</f>
        <v>865</v>
      </c>
      <c r="E93" s="49"/>
      <c r="F93" s="50"/>
      <c r="G93" s="50"/>
      <c r="H93" s="50"/>
      <c r="I93" s="50"/>
      <c r="J93" s="50"/>
      <c r="K93" s="49">
        <f>SUM(D93:J93)</f>
        <v>865</v>
      </c>
    </row>
    <row r="94" spans="1:11" x14ac:dyDescent="0.25">
      <c r="A94" s="15" t="s">
        <v>92</v>
      </c>
      <c r="B94" s="15">
        <v>633009</v>
      </c>
      <c r="C94" s="15" t="s">
        <v>93</v>
      </c>
      <c r="D94" s="16">
        <v>0</v>
      </c>
      <c r="E94" s="16"/>
      <c r="F94" s="17"/>
      <c r="G94" s="17"/>
      <c r="H94" s="17"/>
      <c r="I94" s="17"/>
      <c r="J94" s="17"/>
      <c r="K94" s="16">
        <f t="shared" si="8"/>
        <v>0</v>
      </c>
    </row>
    <row r="95" spans="1:11" x14ac:dyDescent="0.25">
      <c r="A95" s="48" t="s">
        <v>86</v>
      </c>
      <c r="B95" s="48" t="s">
        <v>92</v>
      </c>
      <c r="C95" s="48" t="s">
        <v>94</v>
      </c>
      <c r="D95" s="49">
        <f>SUM(D94:D94)</f>
        <v>0</v>
      </c>
      <c r="E95" s="49"/>
      <c r="F95" s="50"/>
      <c r="G95" s="50"/>
      <c r="H95" s="50"/>
      <c r="I95" s="50"/>
      <c r="J95" s="50"/>
      <c r="K95" s="49">
        <f t="shared" si="8"/>
        <v>0</v>
      </c>
    </row>
    <row r="96" spans="1:11" x14ac:dyDescent="0.25">
      <c r="A96" s="20" t="s">
        <v>95</v>
      </c>
      <c r="B96" s="20" t="s">
        <v>96</v>
      </c>
      <c r="C96" s="20" t="s">
        <v>97</v>
      </c>
      <c r="D96" s="21">
        <f>SUM(D89+D93+D95)</f>
        <v>9201</v>
      </c>
      <c r="E96" s="21"/>
      <c r="F96" s="22"/>
      <c r="G96" s="22"/>
      <c r="H96" s="22"/>
      <c r="I96" s="22">
        <f>SUM(I89+I93+I95)</f>
        <v>-2360</v>
      </c>
      <c r="J96" s="22">
        <f>SUM(J89+J93+J95)</f>
        <v>-1000</v>
      </c>
      <c r="K96" s="21">
        <f>SUM(D96:J96)</f>
        <v>5841</v>
      </c>
    </row>
    <row r="97" spans="1:11" x14ac:dyDescent="0.25">
      <c r="A97" s="15" t="s">
        <v>74</v>
      </c>
      <c r="B97" s="15">
        <v>637026</v>
      </c>
      <c r="C97" s="15" t="s">
        <v>98</v>
      </c>
      <c r="D97" s="16">
        <v>13080</v>
      </c>
      <c r="E97" s="16"/>
      <c r="F97" s="17"/>
      <c r="G97" s="17"/>
      <c r="H97" s="17"/>
      <c r="I97" s="17"/>
      <c r="J97" s="17"/>
      <c r="K97" s="16">
        <f t="shared" si="8"/>
        <v>13080</v>
      </c>
    </row>
    <row r="98" spans="1:11" x14ac:dyDescent="0.25">
      <c r="A98" s="15" t="s">
        <v>74</v>
      </c>
      <c r="B98" s="15">
        <v>620</v>
      </c>
      <c r="C98" s="15" t="s">
        <v>99</v>
      </c>
      <c r="D98" s="16">
        <v>4250</v>
      </c>
      <c r="E98" s="16"/>
      <c r="F98" s="17"/>
      <c r="G98" s="17"/>
      <c r="H98" s="17"/>
      <c r="I98" s="17"/>
      <c r="J98" s="17"/>
      <c r="K98" s="16">
        <f>SUM(D98:F98)</f>
        <v>4250</v>
      </c>
    </row>
    <row r="99" spans="1:11" x14ac:dyDescent="0.25">
      <c r="A99" s="30" t="s">
        <v>74</v>
      </c>
      <c r="B99" s="30" t="s">
        <v>323</v>
      </c>
      <c r="C99" s="30" t="s">
        <v>100</v>
      </c>
      <c r="D99" s="30">
        <v>0</v>
      </c>
      <c r="E99" s="30"/>
      <c r="F99" s="30">
        <v>6926.02</v>
      </c>
      <c r="G99" s="31"/>
      <c r="H99" s="31"/>
      <c r="I99" s="31"/>
      <c r="J99" s="31"/>
      <c r="K99" s="30">
        <f>SUM(D99:F99)</f>
        <v>6926.02</v>
      </c>
    </row>
    <row r="100" spans="1:11" x14ac:dyDescent="0.25">
      <c r="A100" s="48" t="s">
        <v>86</v>
      </c>
      <c r="B100" s="48" t="s">
        <v>74</v>
      </c>
      <c r="C100" s="48" t="s">
        <v>101</v>
      </c>
      <c r="D100" s="49">
        <f>SUM(D97:D99)</f>
        <v>17330</v>
      </c>
      <c r="E100" s="49"/>
      <c r="F100" s="50">
        <f>SUM(F97:F99)</f>
        <v>6926.02</v>
      </c>
      <c r="G100" s="50"/>
      <c r="H100" s="50"/>
      <c r="I100" s="50"/>
      <c r="J100" s="50"/>
      <c r="K100" s="49">
        <f>SUM(D100:J100)</f>
        <v>24256.02</v>
      </c>
    </row>
    <row r="101" spans="1:11" x14ac:dyDescent="0.25">
      <c r="A101" s="15" t="s">
        <v>76</v>
      </c>
      <c r="B101" s="15">
        <v>637001</v>
      </c>
      <c r="C101" s="15" t="s">
        <v>102</v>
      </c>
      <c r="D101" s="16">
        <v>650</v>
      </c>
      <c r="E101" s="16"/>
      <c r="F101" s="17"/>
      <c r="G101" s="17"/>
      <c r="H101" s="17"/>
      <c r="I101" s="17"/>
      <c r="J101" s="17"/>
      <c r="K101" s="16">
        <f t="shared" si="8"/>
        <v>650</v>
      </c>
    </row>
    <row r="102" spans="1:11" x14ac:dyDescent="0.25">
      <c r="A102" s="15" t="s">
        <v>76</v>
      </c>
      <c r="B102" s="15">
        <v>631001</v>
      </c>
      <c r="C102" s="15" t="s">
        <v>103</v>
      </c>
      <c r="D102" s="16">
        <v>400</v>
      </c>
      <c r="E102" s="16"/>
      <c r="F102" s="17"/>
      <c r="G102" s="17"/>
      <c r="H102" s="17"/>
      <c r="I102" s="17"/>
      <c r="J102" s="17"/>
      <c r="K102" s="16">
        <f t="shared" si="8"/>
        <v>400</v>
      </c>
    </row>
    <row r="103" spans="1:11" x14ac:dyDescent="0.25">
      <c r="A103" s="48" t="s">
        <v>86</v>
      </c>
      <c r="B103" s="48" t="s">
        <v>76</v>
      </c>
      <c r="C103" s="48" t="s">
        <v>104</v>
      </c>
      <c r="D103" s="49">
        <f>SUM(D101:D102)</f>
        <v>1050</v>
      </c>
      <c r="E103" s="49"/>
      <c r="F103" s="50"/>
      <c r="G103" s="50"/>
      <c r="H103" s="50"/>
      <c r="I103" s="50"/>
      <c r="J103" s="50"/>
      <c r="K103" s="49">
        <f>SUM(D103:J103)</f>
        <v>1050</v>
      </c>
    </row>
    <row r="104" spans="1:11" x14ac:dyDescent="0.25">
      <c r="A104" s="20" t="s">
        <v>105</v>
      </c>
      <c r="B104" s="20" t="s">
        <v>106</v>
      </c>
      <c r="C104" s="20" t="s">
        <v>107</v>
      </c>
      <c r="D104" s="21">
        <f>SUM(D100+D103)</f>
        <v>18380</v>
      </c>
      <c r="E104" s="21"/>
      <c r="F104" s="22">
        <f>SUM(F100+F103)</f>
        <v>6926.02</v>
      </c>
      <c r="G104" s="22"/>
      <c r="H104" s="22"/>
      <c r="I104" s="22"/>
      <c r="J104" s="22"/>
      <c r="K104" s="21">
        <f>SUM(D104:J104)</f>
        <v>25306.02</v>
      </c>
    </row>
    <row r="105" spans="1:11" x14ac:dyDescent="0.25">
      <c r="A105" s="15" t="s">
        <v>92</v>
      </c>
      <c r="B105" s="15" t="s">
        <v>16</v>
      </c>
      <c r="C105" s="15" t="s">
        <v>108</v>
      </c>
      <c r="D105" s="30">
        <v>7831.42</v>
      </c>
      <c r="E105" s="30">
        <v>-12.06</v>
      </c>
      <c r="F105" s="31"/>
      <c r="G105" s="31"/>
      <c r="H105" s="31">
        <v>212.04</v>
      </c>
      <c r="I105" s="31"/>
      <c r="J105" s="31"/>
      <c r="K105" s="30">
        <f>SUM(D105:I105)</f>
        <v>8031.4</v>
      </c>
    </row>
    <row r="106" spans="1:11" x14ac:dyDescent="0.25">
      <c r="A106" s="15" t="s">
        <v>109</v>
      </c>
      <c r="B106" s="15"/>
      <c r="C106" s="15" t="s">
        <v>110</v>
      </c>
      <c r="D106" s="16">
        <v>21375</v>
      </c>
      <c r="E106" s="16">
        <v>18.72</v>
      </c>
      <c r="F106" s="17"/>
      <c r="G106" s="17"/>
      <c r="H106" s="17"/>
      <c r="I106" s="17"/>
      <c r="J106" s="17">
        <v>20000</v>
      </c>
      <c r="K106" s="16">
        <f>SUM(D106:J106)</f>
        <v>41393.72</v>
      </c>
    </row>
    <row r="107" spans="1:11" x14ac:dyDescent="0.25">
      <c r="A107" s="51" t="s">
        <v>111</v>
      </c>
      <c r="B107" s="15"/>
      <c r="C107" s="52" t="s">
        <v>112</v>
      </c>
      <c r="D107" s="16">
        <v>0</v>
      </c>
      <c r="E107" s="16"/>
      <c r="F107" s="17"/>
      <c r="G107" s="17"/>
      <c r="H107" s="17"/>
      <c r="I107" s="17"/>
      <c r="J107" s="17">
        <v>2550.21</v>
      </c>
      <c r="K107" s="16">
        <f>SUM(D107:J107)</f>
        <v>2550.21</v>
      </c>
    </row>
    <row r="108" spans="1:11" x14ac:dyDescent="0.25">
      <c r="A108" s="20" t="s">
        <v>113</v>
      </c>
      <c r="B108" s="20" t="s">
        <v>114</v>
      </c>
      <c r="C108" s="20" t="s">
        <v>115</v>
      </c>
      <c r="D108" s="32">
        <f>SUM(D105:D107)</f>
        <v>29206.42</v>
      </c>
      <c r="E108" s="32">
        <f>SUM(E105:E107)</f>
        <v>6.6599999999999984</v>
      </c>
      <c r="F108" s="33"/>
      <c r="G108" s="33"/>
      <c r="H108" s="33">
        <f>SUM(H105:H107)</f>
        <v>212.04</v>
      </c>
      <c r="I108" s="33"/>
      <c r="J108" s="33">
        <f>SUM(J105:J107)</f>
        <v>22550.21</v>
      </c>
      <c r="K108" s="32">
        <f>SUM(D108:J108)</f>
        <v>51975.33</v>
      </c>
    </row>
    <row r="109" spans="1:11" x14ac:dyDescent="0.25">
      <c r="A109" s="57" t="s">
        <v>76</v>
      </c>
      <c r="B109" s="27">
        <v>633005</v>
      </c>
      <c r="C109" s="27" t="s">
        <v>321</v>
      </c>
      <c r="D109" s="18">
        <v>0</v>
      </c>
      <c r="E109" s="25"/>
      <c r="F109" s="34"/>
      <c r="G109" s="34"/>
      <c r="H109" s="34"/>
      <c r="I109" s="34"/>
      <c r="J109" s="26">
        <v>2000</v>
      </c>
      <c r="K109" s="18">
        <f>SUM(D109:J109)</f>
        <v>2000</v>
      </c>
    </row>
    <row r="110" spans="1:11" x14ac:dyDescent="0.25">
      <c r="A110" s="28" t="s">
        <v>76</v>
      </c>
      <c r="B110" s="28">
        <v>633006</v>
      </c>
      <c r="C110" s="28" t="s">
        <v>116</v>
      </c>
      <c r="D110" s="16">
        <v>10</v>
      </c>
      <c r="E110" s="16"/>
      <c r="F110" s="17"/>
      <c r="G110" s="17"/>
      <c r="H110" s="17"/>
      <c r="I110" s="17"/>
      <c r="J110" s="17"/>
      <c r="K110" s="16">
        <f t="shared" ref="K110:K123" si="9">SUM(D110:F110)</f>
        <v>10</v>
      </c>
    </row>
    <row r="111" spans="1:11" x14ac:dyDescent="0.25">
      <c r="A111" s="28" t="s">
        <v>76</v>
      </c>
      <c r="B111" s="28">
        <v>633010</v>
      </c>
      <c r="C111" s="28" t="s">
        <v>117</v>
      </c>
      <c r="D111" s="16">
        <v>0</v>
      </c>
      <c r="E111" s="16"/>
      <c r="F111" s="17"/>
      <c r="G111" s="17"/>
      <c r="H111" s="17"/>
      <c r="I111" s="17"/>
      <c r="J111" s="17"/>
      <c r="K111" s="16">
        <f t="shared" si="9"/>
        <v>0</v>
      </c>
    </row>
    <row r="112" spans="1:11" x14ac:dyDescent="0.25">
      <c r="A112" s="15" t="s">
        <v>76</v>
      </c>
      <c r="B112" s="53">
        <v>635.63400000000001</v>
      </c>
      <c r="C112" s="15" t="s">
        <v>118</v>
      </c>
      <c r="D112" s="16">
        <v>300</v>
      </c>
      <c r="E112" s="16"/>
      <c r="F112" s="17"/>
      <c r="G112" s="17"/>
      <c r="H112" s="17"/>
      <c r="I112" s="17"/>
      <c r="J112" s="17"/>
      <c r="K112" s="16">
        <f t="shared" si="9"/>
        <v>300</v>
      </c>
    </row>
    <row r="113" spans="1:11" x14ac:dyDescent="0.25">
      <c r="A113" s="15" t="s">
        <v>76</v>
      </c>
      <c r="B113" s="15">
        <v>634001</v>
      </c>
      <c r="C113" s="15" t="s">
        <v>119</v>
      </c>
      <c r="D113" s="16">
        <v>400</v>
      </c>
      <c r="E113" s="16"/>
      <c r="F113" s="17"/>
      <c r="G113" s="17"/>
      <c r="H113" s="17"/>
      <c r="I113" s="17"/>
      <c r="J113" s="17"/>
      <c r="K113" s="16">
        <f t="shared" si="9"/>
        <v>400</v>
      </c>
    </row>
    <row r="114" spans="1:11" x14ac:dyDescent="0.25">
      <c r="A114" s="15" t="s">
        <v>76</v>
      </c>
      <c r="B114" s="15">
        <v>634003</v>
      </c>
      <c r="C114" s="15" t="s">
        <v>120</v>
      </c>
      <c r="D114" s="16">
        <v>400</v>
      </c>
      <c r="E114" s="16"/>
      <c r="F114" s="17"/>
      <c r="G114" s="17"/>
      <c r="H114" s="17"/>
      <c r="I114" s="17"/>
      <c r="J114" s="17"/>
      <c r="K114" s="16">
        <f t="shared" si="9"/>
        <v>400</v>
      </c>
    </row>
    <row r="115" spans="1:11" x14ac:dyDescent="0.25">
      <c r="A115" s="15" t="s">
        <v>76</v>
      </c>
      <c r="B115" s="15">
        <v>633010</v>
      </c>
      <c r="C115" s="15" t="s">
        <v>121</v>
      </c>
      <c r="D115" s="18">
        <v>1000</v>
      </c>
      <c r="E115" s="16"/>
      <c r="F115" s="17"/>
      <c r="G115" s="17"/>
      <c r="H115" s="17"/>
      <c r="I115" s="17"/>
      <c r="J115" s="17"/>
      <c r="K115" s="16">
        <f t="shared" si="9"/>
        <v>1000</v>
      </c>
    </row>
    <row r="116" spans="1:11" x14ac:dyDescent="0.25">
      <c r="A116" s="15" t="s">
        <v>76</v>
      </c>
      <c r="B116" s="15">
        <v>637</v>
      </c>
      <c r="C116" s="15" t="s">
        <v>122</v>
      </c>
      <c r="D116" s="16">
        <v>300</v>
      </c>
      <c r="E116" s="16"/>
      <c r="F116" s="17"/>
      <c r="G116" s="17"/>
      <c r="H116" s="17"/>
      <c r="I116" s="17"/>
      <c r="J116" s="17"/>
      <c r="K116" s="16">
        <f t="shared" si="9"/>
        <v>300</v>
      </c>
    </row>
    <row r="117" spans="1:11" x14ac:dyDescent="0.25">
      <c r="A117" s="28" t="s">
        <v>76</v>
      </c>
      <c r="B117" s="28">
        <v>700</v>
      </c>
      <c r="C117" s="28" t="s">
        <v>123</v>
      </c>
      <c r="D117" s="16">
        <v>0</v>
      </c>
      <c r="E117" s="16"/>
      <c r="F117" s="17"/>
      <c r="G117" s="17"/>
      <c r="H117" s="17"/>
      <c r="I117" s="17"/>
      <c r="J117" s="17"/>
      <c r="K117" s="16">
        <f t="shared" si="9"/>
        <v>0</v>
      </c>
    </row>
    <row r="118" spans="1:11" x14ac:dyDescent="0.25">
      <c r="A118" s="15" t="s">
        <v>76</v>
      </c>
      <c r="B118" s="15">
        <v>637005</v>
      </c>
      <c r="C118" s="15" t="s">
        <v>124</v>
      </c>
      <c r="D118" s="16">
        <v>150</v>
      </c>
      <c r="E118" s="16"/>
      <c r="F118" s="17"/>
      <c r="G118" s="17"/>
      <c r="H118" s="17"/>
      <c r="I118" s="17"/>
      <c r="J118" s="17"/>
      <c r="K118" s="16">
        <f t="shared" si="9"/>
        <v>150</v>
      </c>
    </row>
    <row r="119" spans="1:11" x14ac:dyDescent="0.25">
      <c r="A119" s="48" t="s">
        <v>86</v>
      </c>
      <c r="B119" s="48" t="s">
        <v>76</v>
      </c>
      <c r="C119" s="48" t="s">
        <v>125</v>
      </c>
      <c r="D119" s="49">
        <f>SUM(D110:D118)</f>
        <v>2560</v>
      </c>
      <c r="E119" s="49"/>
      <c r="F119" s="50"/>
      <c r="G119" s="50"/>
      <c r="H119" s="50"/>
      <c r="I119" s="50"/>
      <c r="J119" s="50">
        <f>SUM(J109:J118)</f>
        <v>2000</v>
      </c>
      <c r="K119" s="49">
        <f>SUM(D119:J119)</f>
        <v>4560</v>
      </c>
    </row>
    <row r="120" spans="1:11" x14ac:dyDescent="0.25">
      <c r="A120" s="48"/>
      <c r="B120" s="48"/>
      <c r="C120" s="48" t="s">
        <v>311</v>
      </c>
      <c r="D120" s="49">
        <v>0</v>
      </c>
      <c r="E120" s="49"/>
      <c r="F120" s="50"/>
      <c r="G120" s="50">
        <v>2975.64</v>
      </c>
      <c r="H120" s="50"/>
      <c r="I120" s="50"/>
      <c r="J120" s="50"/>
      <c r="K120" s="49">
        <f>SUM(D120:J120)</f>
        <v>2975.64</v>
      </c>
    </row>
    <row r="121" spans="1:11" x14ac:dyDescent="0.25">
      <c r="A121" s="20" t="s">
        <v>126</v>
      </c>
      <c r="B121" s="20" t="s">
        <v>127</v>
      </c>
      <c r="C121" s="20" t="s">
        <v>128</v>
      </c>
      <c r="D121" s="21">
        <f>SUM(D119+D120)</f>
        <v>2560</v>
      </c>
      <c r="E121" s="21"/>
      <c r="F121" s="22"/>
      <c r="G121" s="22">
        <f>SUM(G119:G120)</f>
        <v>2975.64</v>
      </c>
      <c r="H121" s="22"/>
      <c r="I121" s="22"/>
      <c r="J121" s="22">
        <f>SUM(J119:J120)</f>
        <v>2000</v>
      </c>
      <c r="K121" s="21">
        <f>SUM(D121:J121)</f>
        <v>7535.6399999999994</v>
      </c>
    </row>
    <row r="122" spans="1:11" x14ac:dyDescent="0.25">
      <c r="A122" s="15" t="s">
        <v>74</v>
      </c>
      <c r="B122" s="15">
        <v>635004</v>
      </c>
      <c r="C122" s="15" t="s">
        <v>129</v>
      </c>
      <c r="D122" s="16">
        <v>900</v>
      </c>
      <c r="E122" s="16"/>
      <c r="F122" s="17"/>
      <c r="G122" s="17"/>
      <c r="H122" s="17"/>
      <c r="I122" s="17"/>
      <c r="J122" s="17"/>
      <c r="K122" s="16">
        <f t="shared" si="9"/>
        <v>900</v>
      </c>
    </row>
    <row r="123" spans="1:11" x14ac:dyDescent="0.25">
      <c r="A123" s="24" t="s">
        <v>74</v>
      </c>
      <c r="B123" s="24">
        <v>637005</v>
      </c>
      <c r="C123" s="24" t="s">
        <v>130</v>
      </c>
      <c r="D123" s="16">
        <v>0</v>
      </c>
      <c r="E123" s="16"/>
      <c r="F123" s="17"/>
      <c r="G123" s="17"/>
      <c r="H123" s="17"/>
      <c r="I123" s="17"/>
      <c r="J123" s="17"/>
      <c r="K123" s="16">
        <f t="shared" si="9"/>
        <v>0</v>
      </c>
    </row>
    <row r="124" spans="1:11" x14ac:dyDescent="0.25">
      <c r="A124" s="24" t="s">
        <v>74</v>
      </c>
      <c r="B124" s="24">
        <v>700</v>
      </c>
      <c r="C124" s="24" t="s">
        <v>131</v>
      </c>
      <c r="D124" s="18">
        <v>238500</v>
      </c>
      <c r="E124" s="18"/>
      <c r="F124" s="26">
        <v>-55000</v>
      </c>
      <c r="G124" s="26"/>
      <c r="H124" s="26"/>
      <c r="I124" s="26"/>
      <c r="J124" s="26"/>
      <c r="K124" s="16">
        <f>SUM(D124:F124)</f>
        <v>183500</v>
      </c>
    </row>
    <row r="125" spans="1:11" x14ac:dyDescent="0.25">
      <c r="A125" s="24" t="s">
        <v>74</v>
      </c>
      <c r="B125" s="24">
        <v>721</v>
      </c>
      <c r="C125" s="24" t="s">
        <v>132</v>
      </c>
      <c r="D125" s="18">
        <v>18500</v>
      </c>
      <c r="E125" s="18"/>
      <c r="F125" s="26"/>
      <c r="G125" s="26"/>
      <c r="H125" s="26"/>
      <c r="I125" s="26"/>
      <c r="J125" s="26"/>
      <c r="K125" s="16">
        <f t="shared" ref="K125:K164" si="10">SUM(D125:F125)</f>
        <v>18500</v>
      </c>
    </row>
    <row r="126" spans="1:11" x14ac:dyDescent="0.25">
      <c r="A126" s="24" t="s">
        <v>74</v>
      </c>
      <c r="B126" s="54">
        <v>630</v>
      </c>
      <c r="C126" s="24" t="s">
        <v>322</v>
      </c>
      <c r="D126" s="16">
        <v>0</v>
      </c>
      <c r="E126" s="16"/>
      <c r="F126" s="17"/>
      <c r="G126" s="17"/>
      <c r="H126" s="17"/>
      <c r="I126" s="16"/>
      <c r="J126" s="16"/>
      <c r="K126" s="16">
        <f>SUM(D126:J126)</f>
        <v>0</v>
      </c>
    </row>
    <row r="127" spans="1:11" x14ac:dyDescent="0.25">
      <c r="A127" s="24" t="s">
        <v>74</v>
      </c>
      <c r="B127" s="24">
        <v>636001</v>
      </c>
      <c r="C127" s="24" t="s">
        <v>133</v>
      </c>
      <c r="D127" s="16">
        <v>300</v>
      </c>
      <c r="E127" s="16"/>
      <c r="F127" s="17"/>
      <c r="G127" s="17"/>
      <c r="H127" s="17"/>
      <c r="I127" s="17"/>
      <c r="J127" s="17"/>
      <c r="K127" s="16">
        <f t="shared" si="10"/>
        <v>300</v>
      </c>
    </row>
    <row r="128" spans="1:11" x14ac:dyDescent="0.25">
      <c r="A128" s="24" t="s">
        <v>74</v>
      </c>
      <c r="B128" s="24">
        <v>716</v>
      </c>
      <c r="C128" s="24" t="s">
        <v>134</v>
      </c>
      <c r="D128" s="16">
        <v>0</v>
      </c>
      <c r="E128" s="16"/>
      <c r="F128" s="17"/>
      <c r="G128" s="17"/>
      <c r="H128" s="17"/>
      <c r="I128" s="17"/>
      <c r="J128" s="17"/>
      <c r="K128" s="16">
        <f t="shared" si="10"/>
        <v>0</v>
      </c>
    </row>
    <row r="129" spans="1:11" x14ac:dyDescent="0.25">
      <c r="A129" s="24" t="s">
        <v>74</v>
      </c>
      <c r="B129" s="24">
        <v>716</v>
      </c>
      <c r="C129" s="24" t="s">
        <v>135</v>
      </c>
      <c r="D129" s="16">
        <v>0</v>
      </c>
      <c r="E129" s="16"/>
      <c r="F129" s="17"/>
      <c r="G129" s="17"/>
      <c r="H129" s="17"/>
      <c r="I129" s="17"/>
      <c r="J129" s="17"/>
      <c r="K129" s="16">
        <f t="shared" si="10"/>
        <v>0</v>
      </c>
    </row>
    <row r="130" spans="1:11" x14ac:dyDescent="0.25">
      <c r="A130" s="25" t="s">
        <v>74</v>
      </c>
      <c r="B130" s="25">
        <v>637005</v>
      </c>
      <c r="C130" s="25" t="s">
        <v>136</v>
      </c>
      <c r="D130" s="16">
        <v>0</v>
      </c>
      <c r="E130" s="16"/>
      <c r="F130" s="17"/>
      <c r="G130" s="17"/>
      <c r="H130" s="17"/>
      <c r="I130" s="17"/>
      <c r="J130" s="17"/>
      <c r="K130" s="16">
        <f t="shared" si="10"/>
        <v>0</v>
      </c>
    </row>
    <row r="131" spans="1:11" x14ac:dyDescent="0.25">
      <c r="A131" s="25" t="s">
        <v>74</v>
      </c>
      <c r="B131" s="25">
        <v>637005</v>
      </c>
      <c r="C131" s="25" t="s">
        <v>137</v>
      </c>
      <c r="D131" s="16">
        <v>0</v>
      </c>
      <c r="E131" s="16"/>
      <c r="F131" s="17"/>
      <c r="G131" s="17"/>
      <c r="H131" s="17"/>
      <c r="I131" s="17"/>
      <c r="J131" s="17"/>
      <c r="K131" s="16">
        <f t="shared" si="10"/>
        <v>0</v>
      </c>
    </row>
    <row r="132" spans="1:11" x14ac:dyDescent="0.25">
      <c r="A132" s="25" t="s">
        <v>74</v>
      </c>
      <c r="B132" s="25">
        <v>637027</v>
      </c>
      <c r="C132" s="25" t="s">
        <v>138</v>
      </c>
      <c r="D132" s="16">
        <v>0</v>
      </c>
      <c r="E132" s="16"/>
      <c r="F132" s="17"/>
      <c r="G132" s="17"/>
      <c r="H132" s="17"/>
      <c r="I132" s="17"/>
      <c r="J132" s="17"/>
      <c r="K132" s="16">
        <f t="shared" si="10"/>
        <v>0</v>
      </c>
    </row>
    <row r="133" spans="1:11" x14ac:dyDescent="0.25">
      <c r="A133" s="25" t="s">
        <v>74</v>
      </c>
      <c r="B133" s="25"/>
      <c r="C133" s="25" t="s">
        <v>139</v>
      </c>
      <c r="D133" s="16">
        <v>360</v>
      </c>
      <c r="E133" s="16"/>
      <c r="F133" s="17"/>
      <c r="G133" s="17"/>
      <c r="H133" s="17"/>
      <c r="I133" s="17"/>
      <c r="J133" s="17"/>
      <c r="K133" s="16">
        <f t="shared" si="10"/>
        <v>360</v>
      </c>
    </row>
    <row r="134" spans="1:11" x14ac:dyDescent="0.25">
      <c r="A134" s="25" t="s">
        <v>74</v>
      </c>
      <c r="B134" s="25"/>
      <c r="C134" s="25" t="s">
        <v>140</v>
      </c>
      <c r="D134" s="16">
        <v>1036.4000000000001</v>
      </c>
      <c r="E134" s="16"/>
      <c r="F134" s="17"/>
      <c r="G134" s="17"/>
      <c r="H134" s="17"/>
      <c r="I134" s="17"/>
      <c r="J134" s="17"/>
      <c r="K134" s="16">
        <f t="shared" si="10"/>
        <v>1036.4000000000001</v>
      </c>
    </row>
    <row r="135" spans="1:11" x14ac:dyDescent="0.25">
      <c r="A135" s="48" t="s">
        <v>86</v>
      </c>
      <c r="B135" s="48" t="s">
        <v>74</v>
      </c>
      <c r="C135" s="48" t="s">
        <v>141</v>
      </c>
      <c r="D135" s="49">
        <f>SUM(D122:D134)</f>
        <v>259596.4</v>
      </c>
      <c r="E135" s="49"/>
      <c r="F135" s="50">
        <f>SUM(F122:F134)</f>
        <v>-55000</v>
      </c>
      <c r="G135" s="50"/>
      <c r="H135" s="50"/>
      <c r="I135" s="50"/>
      <c r="J135" s="50">
        <f>SUM(J122:J134)</f>
        <v>0</v>
      </c>
      <c r="K135" s="49">
        <f>SUM(D135:J135)</f>
        <v>204596.4</v>
      </c>
    </row>
    <row r="136" spans="1:11" x14ac:dyDescent="0.25">
      <c r="A136" s="20" t="s">
        <v>142</v>
      </c>
      <c r="B136" s="20" t="s">
        <v>143</v>
      </c>
      <c r="C136" s="20" t="s">
        <v>144</v>
      </c>
      <c r="D136" s="21">
        <f>SUM(D135)</f>
        <v>259596.4</v>
      </c>
      <c r="E136" s="21"/>
      <c r="F136" s="22">
        <f>SUM(F135)</f>
        <v>-55000</v>
      </c>
      <c r="G136" s="22"/>
      <c r="H136" s="22"/>
      <c r="I136" s="22"/>
      <c r="J136" s="22">
        <f>SUM(J135)</f>
        <v>0</v>
      </c>
      <c r="K136" s="21">
        <f>SUM(D136:J136)</f>
        <v>204596.4</v>
      </c>
    </row>
    <row r="137" spans="1:11" x14ac:dyDescent="0.25">
      <c r="A137" s="29" t="s">
        <v>74</v>
      </c>
      <c r="B137" s="29">
        <v>717001</v>
      </c>
      <c r="C137" s="29" t="s">
        <v>145</v>
      </c>
      <c r="D137" s="18">
        <v>5000</v>
      </c>
      <c r="E137" s="18"/>
      <c r="F137" s="26"/>
      <c r="G137" s="26"/>
      <c r="H137" s="26"/>
      <c r="I137" s="26"/>
      <c r="J137" s="26"/>
      <c r="K137" s="16">
        <f t="shared" si="10"/>
        <v>5000</v>
      </c>
    </row>
    <row r="138" spans="1:11" x14ac:dyDescent="0.25">
      <c r="A138" s="15" t="s">
        <v>74</v>
      </c>
      <c r="B138" s="15">
        <v>717002</v>
      </c>
      <c r="C138" s="15" t="s">
        <v>146</v>
      </c>
      <c r="D138" s="16">
        <v>0</v>
      </c>
      <c r="E138" s="16"/>
      <c r="F138" s="17"/>
      <c r="G138" s="17"/>
      <c r="H138" s="17"/>
      <c r="I138" s="17"/>
      <c r="J138" s="17"/>
      <c r="K138" s="16">
        <f t="shared" si="10"/>
        <v>0</v>
      </c>
    </row>
    <row r="139" spans="1:11" x14ac:dyDescent="0.25">
      <c r="A139" s="15" t="s">
        <v>74</v>
      </c>
      <c r="B139" s="15">
        <v>717002</v>
      </c>
      <c r="C139" s="15" t="s">
        <v>147</v>
      </c>
      <c r="D139" s="25">
        <v>71195.94</v>
      </c>
      <c r="E139" s="18"/>
      <c r="F139" s="26"/>
      <c r="G139" s="26"/>
      <c r="H139" s="26"/>
      <c r="I139" s="26"/>
      <c r="J139" s="26"/>
      <c r="K139" s="16">
        <f t="shared" si="10"/>
        <v>71195.94</v>
      </c>
    </row>
    <row r="140" spans="1:11" x14ac:dyDescent="0.25">
      <c r="A140" s="15" t="s">
        <v>74</v>
      </c>
      <c r="B140" s="15">
        <v>716</v>
      </c>
      <c r="C140" s="15" t="s">
        <v>148</v>
      </c>
      <c r="D140" s="16">
        <v>20000</v>
      </c>
      <c r="E140" s="16"/>
      <c r="F140" s="17"/>
      <c r="G140" s="17"/>
      <c r="H140" s="17"/>
      <c r="I140" s="17"/>
      <c r="J140" s="17">
        <v>-10000</v>
      </c>
      <c r="K140" s="16">
        <f>SUM(D140:J140)</f>
        <v>10000</v>
      </c>
    </row>
    <row r="141" spans="1:11" x14ac:dyDescent="0.25">
      <c r="A141" s="15" t="s">
        <v>74</v>
      </c>
      <c r="B141" s="15">
        <v>633006</v>
      </c>
      <c r="C141" s="15" t="s">
        <v>149</v>
      </c>
      <c r="D141" s="16">
        <v>0</v>
      </c>
      <c r="E141" s="16"/>
      <c r="F141" s="17">
        <v>1000</v>
      </c>
      <c r="G141" s="17"/>
      <c r="H141" s="17"/>
      <c r="I141" s="17"/>
      <c r="J141" s="17"/>
      <c r="K141" s="16">
        <f>SUM(D141:F141)</f>
        <v>1000</v>
      </c>
    </row>
    <row r="142" spans="1:11" x14ac:dyDescent="0.25">
      <c r="A142" s="15" t="s">
        <v>74</v>
      </c>
      <c r="B142" s="15">
        <v>635006</v>
      </c>
      <c r="C142" s="15" t="s">
        <v>150</v>
      </c>
      <c r="D142" s="16">
        <v>14000</v>
      </c>
      <c r="E142" s="16"/>
      <c r="F142" s="17"/>
      <c r="G142" s="17"/>
      <c r="H142" s="17"/>
      <c r="I142" s="17"/>
      <c r="J142" s="17"/>
      <c r="K142" s="16">
        <f t="shared" si="10"/>
        <v>14000</v>
      </c>
    </row>
    <row r="143" spans="1:11" x14ac:dyDescent="0.25">
      <c r="A143" s="15" t="s">
        <v>74</v>
      </c>
      <c r="B143" s="15">
        <v>635006</v>
      </c>
      <c r="C143" s="15" t="s">
        <v>151</v>
      </c>
      <c r="D143" s="16">
        <v>0</v>
      </c>
      <c r="E143" s="16"/>
      <c r="F143" s="17"/>
      <c r="G143" s="17"/>
      <c r="H143" s="17"/>
      <c r="I143" s="17"/>
      <c r="J143" s="17"/>
      <c r="K143" s="16">
        <f t="shared" si="10"/>
        <v>0</v>
      </c>
    </row>
    <row r="144" spans="1:11" x14ac:dyDescent="0.25">
      <c r="A144" s="15" t="s">
        <v>74</v>
      </c>
      <c r="B144" s="15">
        <v>635006</v>
      </c>
      <c r="C144" s="15" t="s">
        <v>152</v>
      </c>
      <c r="D144" s="16">
        <v>14000</v>
      </c>
      <c r="E144" s="16"/>
      <c r="F144" s="17"/>
      <c r="G144" s="17"/>
      <c r="H144" s="17"/>
      <c r="I144" s="17"/>
      <c r="J144" s="17"/>
      <c r="K144" s="16">
        <f t="shared" si="10"/>
        <v>14000</v>
      </c>
    </row>
    <row r="145" spans="1:11" x14ac:dyDescent="0.25">
      <c r="A145" s="15" t="s">
        <v>74</v>
      </c>
      <c r="B145" s="15">
        <v>717001</v>
      </c>
      <c r="C145" s="15" t="s">
        <v>153</v>
      </c>
      <c r="D145" s="16">
        <v>0</v>
      </c>
      <c r="E145" s="16"/>
      <c r="F145" s="17"/>
      <c r="G145" s="17">
        <v>80000</v>
      </c>
      <c r="H145" s="17"/>
      <c r="I145" s="17"/>
      <c r="J145" s="17">
        <v>-80000</v>
      </c>
      <c r="K145" s="16">
        <f>SUM(D145:J145)</f>
        <v>0</v>
      </c>
    </row>
    <row r="146" spans="1:11" x14ac:dyDescent="0.25">
      <c r="A146" s="15" t="s">
        <v>74</v>
      </c>
      <c r="B146" s="15">
        <v>635010</v>
      </c>
      <c r="C146" s="15" t="s">
        <v>314</v>
      </c>
      <c r="D146" s="16">
        <v>0</v>
      </c>
      <c r="E146" s="16"/>
      <c r="F146" s="17"/>
      <c r="G146" s="17"/>
      <c r="H146" s="17"/>
      <c r="I146" s="17"/>
      <c r="J146" s="17">
        <v>98121.2</v>
      </c>
      <c r="K146" s="16">
        <f>SUM(D146:J146)</f>
        <v>98121.2</v>
      </c>
    </row>
    <row r="147" spans="1:11" x14ac:dyDescent="0.25">
      <c r="A147" s="15" t="s">
        <v>74</v>
      </c>
      <c r="B147" s="15">
        <v>716</v>
      </c>
      <c r="C147" s="15" t="s">
        <v>154</v>
      </c>
      <c r="D147" s="16">
        <v>0</v>
      </c>
      <c r="E147" s="16"/>
      <c r="F147" s="17"/>
      <c r="G147" s="17"/>
      <c r="H147" s="17"/>
      <c r="I147" s="17"/>
      <c r="J147" s="17"/>
      <c r="K147" s="16">
        <f t="shared" si="10"/>
        <v>0</v>
      </c>
    </row>
    <row r="148" spans="1:11" x14ac:dyDescent="0.25">
      <c r="A148" s="15" t="s">
        <v>74</v>
      </c>
      <c r="B148" s="15">
        <v>635006</v>
      </c>
      <c r="C148" s="15" t="s">
        <v>155</v>
      </c>
      <c r="D148" s="16">
        <v>0</v>
      </c>
      <c r="E148" s="16"/>
      <c r="F148" s="17"/>
      <c r="G148" s="17"/>
      <c r="H148" s="17"/>
      <c r="I148" s="17"/>
      <c r="J148" s="17"/>
      <c r="K148" s="16">
        <f t="shared" si="10"/>
        <v>0</v>
      </c>
    </row>
    <row r="149" spans="1:11" x14ac:dyDescent="0.25">
      <c r="A149" s="15" t="s">
        <v>74</v>
      </c>
      <c r="B149" s="15">
        <v>641</v>
      </c>
      <c r="C149" s="15" t="s">
        <v>156</v>
      </c>
      <c r="D149" s="18">
        <v>0</v>
      </c>
      <c r="E149" s="16"/>
      <c r="F149" s="17"/>
      <c r="G149" s="17"/>
      <c r="H149" s="17"/>
      <c r="I149" s="17"/>
      <c r="J149" s="17"/>
      <c r="K149" s="16">
        <f t="shared" si="10"/>
        <v>0</v>
      </c>
    </row>
    <row r="150" spans="1:11" x14ac:dyDescent="0.25">
      <c r="A150" s="15" t="s">
        <v>74</v>
      </c>
      <c r="B150" s="15">
        <v>641</v>
      </c>
      <c r="C150" s="15" t="s">
        <v>157</v>
      </c>
      <c r="D150" s="16">
        <v>4000</v>
      </c>
      <c r="E150" s="16"/>
      <c r="F150" s="17"/>
      <c r="G150" s="17"/>
      <c r="H150" s="17"/>
      <c r="I150" s="17"/>
      <c r="J150" s="17">
        <v>-4000</v>
      </c>
      <c r="K150" s="16">
        <f>SUM(D150:J150)</f>
        <v>0</v>
      </c>
    </row>
    <row r="151" spans="1:11" x14ac:dyDescent="0.25">
      <c r="A151" s="20" t="s">
        <v>158</v>
      </c>
      <c r="B151" s="20" t="s">
        <v>159</v>
      </c>
      <c r="C151" s="20" t="s">
        <v>160</v>
      </c>
      <c r="D151" s="21">
        <f t="shared" ref="D151" si="11">SUM(D137:D150)</f>
        <v>128195.94</v>
      </c>
      <c r="E151" s="21"/>
      <c r="F151" s="22">
        <f>SUM(F137:F150)</f>
        <v>1000</v>
      </c>
      <c r="G151" s="22">
        <f>SUM(G137:G150)</f>
        <v>80000</v>
      </c>
      <c r="H151" s="22"/>
      <c r="I151" s="22">
        <f>SUM(I137:I150)</f>
        <v>0</v>
      </c>
      <c r="J151" s="22">
        <f>SUM(J137:J150)</f>
        <v>4121.1999999999971</v>
      </c>
      <c r="K151" s="21">
        <f>SUM(D151:J151)</f>
        <v>213317.14</v>
      </c>
    </row>
    <row r="152" spans="1:11" x14ac:dyDescent="0.25">
      <c r="A152" s="15" t="s">
        <v>74</v>
      </c>
      <c r="B152" s="15" t="s">
        <v>161</v>
      </c>
      <c r="C152" s="28" t="s">
        <v>162</v>
      </c>
      <c r="D152" s="16">
        <v>1252173</v>
      </c>
      <c r="E152" s="18">
        <v>72739</v>
      </c>
      <c r="F152" s="17"/>
      <c r="G152" s="17"/>
      <c r="H152" s="17"/>
      <c r="I152" s="17"/>
      <c r="J152" s="17"/>
      <c r="K152" s="16">
        <f t="shared" si="10"/>
        <v>1324912</v>
      </c>
    </row>
    <row r="153" spans="1:11" x14ac:dyDescent="0.25">
      <c r="A153" s="15" t="s">
        <v>74</v>
      </c>
      <c r="B153" s="15"/>
      <c r="C153" s="28" t="s">
        <v>163</v>
      </c>
      <c r="D153" s="16"/>
      <c r="E153" s="18"/>
      <c r="F153" s="17">
        <v>80910.52</v>
      </c>
      <c r="G153" s="17"/>
      <c r="H153" s="17"/>
      <c r="I153" s="17"/>
      <c r="J153" s="17"/>
      <c r="K153" s="16">
        <f t="shared" si="10"/>
        <v>80910.52</v>
      </c>
    </row>
    <row r="154" spans="1:11" x14ac:dyDescent="0.25">
      <c r="A154" s="15" t="s">
        <v>74</v>
      </c>
      <c r="B154" s="15"/>
      <c r="C154" s="28" t="s">
        <v>164</v>
      </c>
      <c r="D154" s="16">
        <v>23190</v>
      </c>
      <c r="E154" s="18">
        <v>742</v>
      </c>
      <c r="F154" s="17"/>
      <c r="G154" s="17"/>
      <c r="H154" s="17"/>
      <c r="I154" s="17"/>
      <c r="J154" s="17"/>
      <c r="K154" s="16">
        <f t="shared" si="10"/>
        <v>23932</v>
      </c>
    </row>
    <row r="155" spans="1:11" x14ac:dyDescent="0.25">
      <c r="A155" s="15" t="s">
        <v>74</v>
      </c>
      <c r="B155" s="15"/>
      <c r="C155" s="28" t="s">
        <v>165</v>
      </c>
      <c r="D155" s="16">
        <v>32760</v>
      </c>
      <c r="E155" s="18">
        <v>-10040</v>
      </c>
      <c r="F155" s="17"/>
      <c r="G155" s="17"/>
      <c r="H155" s="17">
        <v>11360</v>
      </c>
      <c r="I155" s="17"/>
      <c r="J155" s="17"/>
      <c r="K155" s="16">
        <f>SUM(D155:I155)</f>
        <v>34080</v>
      </c>
    </row>
    <row r="156" spans="1:11" x14ac:dyDescent="0.25">
      <c r="A156" s="15" t="s">
        <v>74</v>
      </c>
      <c r="B156" s="15"/>
      <c r="C156" s="28" t="s">
        <v>166</v>
      </c>
      <c r="D156" s="16">
        <v>2968</v>
      </c>
      <c r="E156" s="18">
        <v>-861</v>
      </c>
      <c r="F156" s="17"/>
      <c r="G156" s="17"/>
      <c r="H156" s="17"/>
      <c r="I156" s="17"/>
      <c r="J156" s="17"/>
      <c r="K156" s="16">
        <f t="shared" si="10"/>
        <v>2107</v>
      </c>
    </row>
    <row r="157" spans="1:11" x14ac:dyDescent="0.25">
      <c r="A157" s="15" t="s">
        <v>74</v>
      </c>
      <c r="B157" s="15"/>
      <c r="C157" s="28" t="s">
        <v>41</v>
      </c>
      <c r="D157" s="16">
        <v>0</v>
      </c>
      <c r="E157" s="18">
        <v>3641</v>
      </c>
      <c r="F157" s="17"/>
      <c r="G157" s="17"/>
      <c r="H157" s="17"/>
      <c r="I157" s="17"/>
      <c r="J157" s="17">
        <v>340</v>
      </c>
      <c r="K157" s="16">
        <f>SUM(D157:J157)</f>
        <v>3981</v>
      </c>
    </row>
    <row r="158" spans="1:11" x14ac:dyDescent="0.25">
      <c r="A158" s="15" t="s">
        <v>74</v>
      </c>
      <c r="B158" s="15"/>
      <c r="C158" s="28" t="s">
        <v>42</v>
      </c>
      <c r="D158" s="16">
        <v>0</v>
      </c>
      <c r="E158" s="18">
        <v>10700</v>
      </c>
      <c r="F158" s="17"/>
      <c r="G158" s="17"/>
      <c r="H158" s="17">
        <v>-3000</v>
      </c>
      <c r="I158" s="17"/>
      <c r="J158" s="17"/>
      <c r="K158" s="16">
        <f>SUM(D158:I158)</f>
        <v>7700</v>
      </c>
    </row>
    <row r="159" spans="1:11" x14ac:dyDescent="0.25">
      <c r="A159" s="15" t="s">
        <v>74</v>
      </c>
      <c r="B159" s="15"/>
      <c r="C159" s="28" t="s">
        <v>43</v>
      </c>
      <c r="D159" s="16">
        <v>0</v>
      </c>
      <c r="E159" s="18">
        <v>15150</v>
      </c>
      <c r="F159" s="17"/>
      <c r="G159" s="17">
        <v>-6060</v>
      </c>
      <c r="H159" s="17"/>
      <c r="I159" s="17"/>
      <c r="J159" s="17"/>
      <c r="K159" s="16">
        <f>SUM(D159:G159)</f>
        <v>9090</v>
      </c>
    </row>
    <row r="160" spans="1:11" x14ac:dyDescent="0.25">
      <c r="A160" s="24" t="s">
        <v>74</v>
      </c>
      <c r="B160" s="24"/>
      <c r="C160" s="24" t="s">
        <v>39</v>
      </c>
      <c r="D160" s="16">
        <v>0</v>
      </c>
      <c r="E160" s="18"/>
      <c r="F160" s="17"/>
      <c r="G160" s="17">
        <v>879</v>
      </c>
      <c r="H160" s="17"/>
      <c r="I160" s="17"/>
      <c r="J160" s="17"/>
      <c r="K160" s="16">
        <f>SUM(D160:G160)</f>
        <v>879</v>
      </c>
    </row>
    <row r="161" spans="1:11" x14ac:dyDescent="0.25">
      <c r="A161" s="15" t="s">
        <v>74</v>
      </c>
      <c r="B161" s="15"/>
      <c r="C161" s="28" t="s">
        <v>167</v>
      </c>
      <c r="D161" s="16">
        <v>0</v>
      </c>
      <c r="E161" s="18"/>
      <c r="F161" s="17"/>
      <c r="G161" s="17"/>
      <c r="H161" s="17"/>
      <c r="I161" s="17"/>
      <c r="J161" s="17"/>
      <c r="K161" s="16">
        <f t="shared" si="10"/>
        <v>0</v>
      </c>
    </row>
    <row r="162" spans="1:11" x14ac:dyDescent="0.25">
      <c r="A162" s="15" t="s">
        <v>74</v>
      </c>
      <c r="B162" s="15"/>
      <c r="C162" s="28" t="s">
        <v>168</v>
      </c>
      <c r="D162" s="16">
        <v>823746</v>
      </c>
      <c r="E162" s="18">
        <v>-156.41999999999999</v>
      </c>
      <c r="F162" s="17"/>
      <c r="G162" s="17"/>
      <c r="H162" s="17"/>
      <c r="I162" s="17"/>
      <c r="J162" s="17"/>
      <c r="K162" s="16">
        <f t="shared" si="10"/>
        <v>823589.58</v>
      </c>
    </row>
    <row r="163" spans="1:11" x14ac:dyDescent="0.25">
      <c r="A163" s="24" t="s">
        <v>74</v>
      </c>
      <c r="B163" s="24"/>
      <c r="C163" s="24" t="s">
        <v>169</v>
      </c>
      <c r="D163" s="16">
        <v>0</v>
      </c>
      <c r="E163" s="18"/>
      <c r="F163" s="17"/>
      <c r="G163" s="17"/>
      <c r="H163" s="17"/>
      <c r="I163" s="17"/>
      <c r="J163" s="17"/>
      <c r="K163" s="16">
        <f t="shared" si="10"/>
        <v>0</v>
      </c>
    </row>
    <row r="164" spans="1:11" x14ac:dyDescent="0.25">
      <c r="A164" s="52" t="s">
        <v>74</v>
      </c>
      <c r="B164" s="52"/>
      <c r="C164" s="52" t="s">
        <v>170</v>
      </c>
      <c r="D164" s="18">
        <v>33000</v>
      </c>
      <c r="E164" s="18"/>
      <c r="F164" s="26"/>
      <c r="G164" s="26"/>
      <c r="H164" s="26"/>
      <c r="I164" s="26"/>
      <c r="J164" s="26"/>
      <c r="K164" s="16">
        <f t="shared" si="10"/>
        <v>33000</v>
      </c>
    </row>
    <row r="165" spans="1:11" x14ac:dyDescent="0.25">
      <c r="A165" s="48" t="s">
        <v>86</v>
      </c>
      <c r="B165" s="48" t="s">
        <v>74</v>
      </c>
      <c r="C165" s="48" t="s">
        <v>171</v>
      </c>
      <c r="D165" s="49">
        <f>SUM(D152:D164)</f>
        <v>2167837</v>
      </c>
      <c r="E165" s="49">
        <f>SUM(E152:E164)</f>
        <v>91914.58</v>
      </c>
      <c r="F165" s="50">
        <f>SUM(F152:F164)</f>
        <v>80910.52</v>
      </c>
      <c r="G165" s="50">
        <f>SUM(G152:G164)</f>
        <v>-5181</v>
      </c>
      <c r="H165" s="50">
        <f>SUM(H152:H164)</f>
        <v>8360</v>
      </c>
      <c r="I165" s="50"/>
      <c r="J165" s="50">
        <f>SUM(J152:J164)</f>
        <v>340</v>
      </c>
      <c r="K165" s="49">
        <f>SUM(K152:K164)</f>
        <v>2344181.1</v>
      </c>
    </row>
    <row r="166" spans="1:11" x14ac:dyDescent="0.25">
      <c r="A166" s="15" t="s">
        <v>76</v>
      </c>
      <c r="B166" s="15" t="s">
        <v>161</v>
      </c>
      <c r="C166" s="15" t="s">
        <v>172</v>
      </c>
      <c r="D166" s="16">
        <v>16764</v>
      </c>
      <c r="E166" s="18">
        <v>-814</v>
      </c>
      <c r="F166" s="17"/>
      <c r="G166" s="17"/>
      <c r="H166" s="17"/>
      <c r="I166" s="17"/>
      <c r="J166" s="17"/>
      <c r="K166" s="16">
        <f>SUM(D166:F166)</f>
        <v>15950</v>
      </c>
    </row>
    <row r="167" spans="1:11" x14ac:dyDescent="0.25">
      <c r="A167" s="15" t="s">
        <v>76</v>
      </c>
      <c r="B167" s="15"/>
      <c r="C167" s="15" t="s">
        <v>173</v>
      </c>
      <c r="D167" s="16"/>
      <c r="E167" s="16"/>
      <c r="F167" s="17">
        <v>5439.48</v>
      </c>
      <c r="G167" s="17"/>
      <c r="H167" s="17"/>
      <c r="I167" s="17"/>
      <c r="J167" s="17"/>
      <c r="K167" s="16">
        <f>SUM(D167:F167)</f>
        <v>5439.48</v>
      </c>
    </row>
    <row r="168" spans="1:11" x14ac:dyDescent="0.25">
      <c r="A168" s="48" t="s">
        <v>86</v>
      </c>
      <c r="B168" s="48" t="s">
        <v>76</v>
      </c>
      <c r="C168" s="48" t="s">
        <v>174</v>
      </c>
      <c r="D168" s="49">
        <f>SUM(D166:D167)</f>
        <v>16764</v>
      </c>
      <c r="E168" s="49">
        <f>SUM(E166:E167)</f>
        <v>-814</v>
      </c>
      <c r="F168" s="50">
        <f>SUM(F166:F167)</f>
        <v>5439.48</v>
      </c>
      <c r="G168" s="50"/>
      <c r="H168" s="50"/>
      <c r="I168" s="50"/>
      <c r="J168" s="50"/>
      <c r="K168" s="49">
        <f>SUM(K166:K167)</f>
        <v>21389.48</v>
      </c>
    </row>
    <row r="169" spans="1:11" x14ac:dyDescent="0.25">
      <c r="A169" s="48"/>
      <c r="B169" s="48"/>
      <c r="C169" s="48" t="s">
        <v>312</v>
      </c>
      <c r="D169" s="49">
        <v>0</v>
      </c>
      <c r="E169" s="49"/>
      <c r="F169" s="50"/>
      <c r="G169" s="50">
        <v>55000</v>
      </c>
      <c r="H169" s="50"/>
      <c r="I169" s="50"/>
      <c r="J169" s="50"/>
      <c r="K169" s="49">
        <f>SUM(D169:G169)</f>
        <v>55000</v>
      </c>
    </row>
    <row r="170" spans="1:11" x14ac:dyDescent="0.25">
      <c r="A170" s="48"/>
      <c r="B170" s="48"/>
      <c r="C170" s="48" t="s">
        <v>175</v>
      </c>
      <c r="D170" s="49"/>
      <c r="E170" s="55"/>
      <c r="F170" s="56"/>
      <c r="G170" s="56"/>
      <c r="H170" s="56"/>
      <c r="I170" s="56"/>
      <c r="J170" s="56"/>
      <c r="K170" s="49">
        <f t="shared" ref="K170:K171" si="12">SUM(D170:F170)</f>
        <v>0</v>
      </c>
    </row>
    <row r="171" spans="1:11" x14ac:dyDescent="0.25">
      <c r="A171" s="48"/>
      <c r="B171" s="48"/>
      <c r="C171" s="48" t="s">
        <v>176</v>
      </c>
      <c r="D171" s="49"/>
      <c r="E171" s="55"/>
      <c r="F171" s="56"/>
      <c r="G171" s="56"/>
      <c r="H171" s="56"/>
      <c r="I171" s="56"/>
      <c r="J171" s="56"/>
      <c r="K171" s="49">
        <f t="shared" si="12"/>
        <v>0</v>
      </c>
    </row>
    <row r="172" spans="1:11" x14ac:dyDescent="0.25">
      <c r="A172" s="48"/>
      <c r="B172" s="48"/>
      <c r="C172" s="48" t="s">
        <v>177</v>
      </c>
      <c r="D172" s="49">
        <v>174135.87</v>
      </c>
      <c r="E172" s="55"/>
      <c r="F172" s="56">
        <v>13205.51</v>
      </c>
      <c r="G172" s="50">
        <v>-55000</v>
      </c>
      <c r="H172" s="50"/>
      <c r="I172" s="50"/>
      <c r="J172" s="50"/>
      <c r="K172" s="49">
        <f>SUM(D172:G172)</f>
        <v>132341.38</v>
      </c>
    </row>
    <row r="173" spans="1:11" x14ac:dyDescent="0.25">
      <c r="A173" s="48" t="s">
        <v>86</v>
      </c>
      <c r="B173" s="48" t="s">
        <v>178</v>
      </c>
      <c r="C173" s="48" t="s">
        <v>179</v>
      </c>
      <c r="D173" s="49">
        <v>13450</v>
      </c>
      <c r="E173" s="49">
        <v>515</v>
      </c>
      <c r="F173" s="50"/>
      <c r="G173" s="50"/>
      <c r="H173" s="50"/>
      <c r="I173" s="50"/>
      <c r="J173" s="50"/>
      <c r="K173" s="49">
        <f>SUM(D173:F173)</f>
        <v>13965</v>
      </c>
    </row>
    <row r="174" spans="1:11" x14ac:dyDescent="0.25">
      <c r="A174" s="20" t="s">
        <v>180</v>
      </c>
      <c r="B174" s="20"/>
      <c r="C174" s="20" t="s">
        <v>181</v>
      </c>
      <c r="D174" s="21">
        <f>SUM(D165+D168+D170+D171+D172+D173)</f>
        <v>2372186.87</v>
      </c>
      <c r="E174" s="21">
        <f>SUM(E165+E168+E169+E170+E171+E172+E173)</f>
        <v>91615.58</v>
      </c>
      <c r="F174" s="22">
        <f>SUM(F165+F168+F169+F170+F171+F172+F173)</f>
        <v>99555.51</v>
      </c>
      <c r="G174" s="22">
        <f>SUM(G165+G168+G169+G170+G171+G172+G173)</f>
        <v>-5181</v>
      </c>
      <c r="H174" s="22">
        <f>SUM(H165+H168+H169+H170+H171+H172+H173)</f>
        <v>8360</v>
      </c>
      <c r="I174" s="22"/>
      <c r="J174" s="22">
        <f>SUM(J165+J168+J169+J170+J171+J172+J173)</f>
        <v>340</v>
      </c>
      <c r="K174" s="21">
        <f>SUM(D174:J174)</f>
        <v>2566876.96</v>
      </c>
    </row>
    <row r="175" spans="1:11" x14ac:dyDescent="0.25">
      <c r="A175" s="15" t="s">
        <v>74</v>
      </c>
      <c r="B175" s="15">
        <v>633016</v>
      </c>
      <c r="C175" s="15" t="s">
        <v>182</v>
      </c>
      <c r="D175" s="16">
        <v>11000</v>
      </c>
      <c r="E175" s="16"/>
      <c r="F175" s="17"/>
      <c r="G175" s="17"/>
      <c r="H175" s="17"/>
      <c r="I175" s="17">
        <v>-640</v>
      </c>
      <c r="J175" s="17"/>
      <c r="K175" s="16">
        <f>SUM(D175:J175)</f>
        <v>10360</v>
      </c>
    </row>
    <row r="176" spans="1:11" x14ac:dyDescent="0.25">
      <c r="A176" s="15"/>
      <c r="B176" s="15">
        <v>633018</v>
      </c>
      <c r="C176" s="15" t="s">
        <v>183</v>
      </c>
      <c r="D176" s="16">
        <v>2000</v>
      </c>
      <c r="E176" s="16"/>
      <c r="F176" s="17"/>
      <c r="G176" s="17"/>
      <c r="H176" s="17"/>
      <c r="I176" s="17"/>
      <c r="J176" s="17"/>
      <c r="K176" s="16">
        <f>SUM(D176:F176)</f>
        <v>2000</v>
      </c>
    </row>
    <row r="177" spans="1:11" x14ac:dyDescent="0.25">
      <c r="A177" s="24"/>
      <c r="B177" s="24">
        <v>637002</v>
      </c>
      <c r="C177" s="24" t="s">
        <v>184</v>
      </c>
      <c r="D177" s="16">
        <v>4000</v>
      </c>
      <c r="E177" s="16"/>
      <c r="F177" s="17"/>
      <c r="G177" s="17"/>
      <c r="H177" s="17"/>
      <c r="I177" s="17"/>
      <c r="J177" s="17"/>
      <c r="K177" s="16">
        <f>SUM(D177:F177)</f>
        <v>4000</v>
      </c>
    </row>
    <row r="178" spans="1:11" x14ac:dyDescent="0.25">
      <c r="A178" s="15" t="s">
        <v>74</v>
      </c>
      <c r="B178" s="15">
        <v>633006</v>
      </c>
      <c r="C178" s="15" t="s">
        <v>185</v>
      </c>
      <c r="D178" s="16">
        <v>100</v>
      </c>
      <c r="E178" s="16"/>
      <c r="F178" s="17"/>
      <c r="G178" s="17"/>
      <c r="H178" s="17"/>
      <c r="I178" s="17"/>
      <c r="J178" s="17"/>
      <c r="K178" s="16">
        <f t="shared" ref="K178:K181" si="13">SUM(D178:F178)</f>
        <v>100</v>
      </c>
    </row>
    <row r="179" spans="1:11" x14ac:dyDescent="0.25">
      <c r="A179" s="15"/>
      <c r="B179" s="15">
        <v>633001</v>
      </c>
      <c r="C179" s="15" t="s">
        <v>186</v>
      </c>
      <c r="D179" s="16">
        <v>500</v>
      </c>
      <c r="E179" s="16"/>
      <c r="F179" s="17"/>
      <c r="G179" s="17"/>
      <c r="H179" s="17"/>
      <c r="I179" s="17"/>
      <c r="J179" s="17"/>
      <c r="K179" s="16">
        <f t="shared" si="13"/>
        <v>500</v>
      </c>
    </row>
    <row r="180" spans="1:11" x14ac:dyDescent="0.25">
      <c r="A180" s="15"/>
      <c r="B180" s="15">
        <v>635004</v>
      </c>
      <c r="C180" s="15" t="s">
        <v>187</v>
      </c>
      <c r="D180" s="16">
        <v>4000</v>
      </c>
      <c r="E180" s="16"/>
      <c r="F180" s="17"/>
      <c r="G180" s="17"/>
      <c r="H180" s="17"/>
      <c r="I180" s="17"/>
      <c r="J180" s="17"/>
      <c r="K180" s="16">
        <f t="shared" si="13"/>
        <v>4000</v>
      </c>
    </row>
    <row r="181" spans="1:11" x14ac:dyDescent="0.25">
      <c r="A181" s="15" t="s">
        <v>74</v>
      </c>
      <c r="B181" s="15">
        <v>635005</v>
      </c>
      <c r="C181" s="15" t="s">
        <v>188</v>
      </c>
      <c r="D181" s="18">
        <v>1000</v>
      </c>
      <c r="E181" s="18"/>
      <c r="F181" s="26"/>
      <c r="G181" s="26"/>
      <c r="H181" s="26"/>
      <c r="I181" s="26"/>
      <c r="J181" s="26"/>
      <c r="K181" s="16">
        <f t="shared" si="13"/>
        <v>1000</v>
      </c>
    </row>
    <row r="182" spans="1:11" x14ac:dyDescent="0.25">
      <c r="A182" s="48" t="s">
        <v>86</v>
      </c>
      <c r="B182" s="48" t="s">
        <v>74</v>
      </c>
      <c r="C182" s="48" t="s">
        <v>189</v>
      </c>
      <c r="D182" s="49">
        <f>SUM(D175:D181)</f>
        <v>22600</v>
      </c>
      <c r="E182" s="49"/>
      <c r="F182" s="50"/>
      <c r="G182" s="50"/>
      <c r="H182" s="50"/>
      <c r="I182" s="50">
        <f>SUM(I175:I181)</f>
        <v>-640</v>
      </c>
      <c r="J182" s="50"/>
      <c r="K182" s="49">
        <f>SUM(D182:J182)</f>
        <v>21960</v>
      </c>
    </row>
    <row r="183" spans="1:11" x14ac:dyDescent="0.25">
      <c r="A183" s="15" t="s">
        <v>76</v>
      </c>
      <c r="B183" s="15">
        <v>632001</v>
      </c>
      <c r="C183" s="15" t="s">
        <v>190</v>
      </c>
      <c r="D183" s="16">
        <v>3100</v>
      </c>
      <c r="E183" s="16"/>
      <c r="F183" s="17"/>
      <c r="G183" s="17"/>
      <c r="H183" s="17"/>
      <c r="I183" s="17"/>
      <c r="J183" s="17"/>
      <c r="K183" s="16">
        <f t="shared" ref="K183:K185" si="14">SUM(D183:F183)</f>
        <v>3100</v>
      </c>
    </row>
    <row r="184" spans="1:11" x14ac:dyDescent="0.25">
      <c r="A184" s="15" t="s">
        <v>76</v>
      </c>
      <c r="B184" s="15">
        <v>635006</v>
      </c>
      <c r="C184" s="15" t="s">
        <v>191</v>
      </c>
      <c r="D184" s="16">
        <v>3200</v>
      </c>
      <c r="E184" s="16"/>
      <c r="F184" s="17"/>
      <c r="G184" s="17">
        <v>20000</v>
      </c>
      <c r="H184" s="17"/>
      <c r="I184" s="17"/>
      <c r="J184" s="17"/>
      <c r="K184" s="16">
        <f>SUM(D184:G184)</f>
        <v>23200</v>
      </c>
    </row>
    <row r="185" spans="1:11" x14ac:dyDescent="0.25">
      <c r="A185" s="15" t="s">
        <v>76</v>
      </c>
      <c r="B185" s="15">
        <v>635006</v>
      </c>
      <c r="C185" s="15" t="s">
        <v>192</v>
      </c>
      <c r="D185" s="16">
        <v>1372.8</v>
      </c>
      <c r="E185" s="16"/>
      <c r="F185" s="17"/>
      <c r="G185" s="17"/>
      <c r="H185" s="17"/>
      <c r="I185" s="17"/>
      <c r="J185" s="17"/>
      <c r="K185" s="16">
        <f t="shared" si="14"/>
        <v>1372.8</v>
      </c>
    </row>
    <row r="186" spans="1:11" x14ac:dyDescent="0.25">
      <c r="A186" s="48" t="s">
        <v>86</v>
      </c>
      <c r="B186" s="48" t="s">
        <v>76</v>
      </c>
      <c r="C186" s="48" t="s">
        <v>193</v>
      </c>
      <c r="D186" s="49">
        <f>SUM(D183:D185)</f>
        <v>7672.8</v>
      </c>
      <c r="E186" s="49"/>
      <c r="F186" s="50"/>
      <c r="G186" s="50">
        <f>SUM(G183:G185)</f>
        <v>20000</v>
      </c>
      <c r="H186" s="50"/>
      <c r="I186" s="50"/>
      <c r="J186" s="50"/>
      <c r="K186" s="49">
        <f>SUM(D186:J186)</f>
        <v>27672.799999999999</v>
      </c>
    </row>
    <row r="187" spans="1:11" x14ac:dyDescent="0.25">
      <c r="A187" s="20" t="s">
        <v>194</v>
      </c>
      <c r="B187" s="20" t="s">
        <v>195</v>
      </c>
      <c r="C187" s="20" t="s">
        <v>196</v>
      </c>
      <c r="D187" s="21">
        <f>SUM(D182+D186)</f>
        <v>30272.799999999999</v>
      </c>
      <c r="E187" s="21"/>
      <c r="F187" s="22"/>
      <c r="G187" s="22">
        <f>SUM(G182+G186)</f>
        <v>20000</v>
      </c>
      <c r="H187" s="22"/>
      <c r="I187" s="22">
        <f>SUM(I182+I186)</f>
        <v>-640</v>
      </c>
      <c r="J187" s="22"/>
      <c r="K187" s="21">
        <f>SUM(D187:J187)</f>
        <v>49632.800000000003</v>
      </c>
    </row>
    <row r="188" spans="1:11" x14ac:dyDescent="0.25">
      <c r="A188" s="15" t="s">
        <v>74</v>
      </c>
      <c r="B188" s="15">
        <v>637002</v>
      </c>
      <c r="C188" s="15" t="s">
        <v>197</v>
      </c>
      <c r="D188" s="25">
        <v>500</v>
      </c>
      <c r="E188" s="30"/>
      <c r="F188" s="31"/>
      <c r="G188" s="31"/>
      <c r="H188" s="31"/>
      <c r="I188" s="31"/>
      <c r="J188" s="31"/>
      <c r="K188" s="16">
        <f t="shared" ref="K188:K201" si="15">SUM(D188:F188)</f>
        <v>500</v>
      </c>
    </row>
    <row r="189" spans="1:11" x14ac:dyDescent="0.25">
      <c r="A189" s="15" t="s">
        <v>74</v>
      </c>
      <c r="B189" s="15">
        <v>637002</v>
      </c>
      <c r="C189" s="15" t="s">
        <v>198</v>
      </c>
      <c r="D189" s="25">
        <v>525</v>
      </c>
      <c r="E189" s="30"/>
      <c r="F189" s="31"/>
      <c r="G189" s="31"/>
      <c r="H189" s="31"/>
      <c r="I189" s="31"/>
      <c r="J189" s="31"/>
      <c r="K189" s="16">
        <f t="shared" si="15"/>
        <v>525</v>
      </c>
    </row>
    <row r="190" spans="1:11" x14ac:dyDescent="0.25">
      <c r="A190" s="15" t="s">
        <v>74</v>
      </c>
      <c r="B190" s="15">
        <v>637002</v>
      </c>
      <c r="C190" s="15" t="s">
        <v>199</v>
      </c>
      <c r="D190" s="25">
        <v>725</v>
      </c>
      <c r="E190" s="30"/>
      <c r="F190" s="31"/>
      <c r="G190" s="31"/>
      <c r="H190" s="31"/>
      <c r="I190" s="31"/>
      <c r="J190" s="31"/>
      <c r="K190" s="16">
        <f t="shared" si="15"/>
        <v>725</v>
      </c>
    </row>
    <row r="191" spans="1:11" x14ac:dyDescent="0.25">
      <c r="A191" s="15" t="s">
        <v>74</v>
      </c>
      <c r="B191" s="15">
        <v>637002</v>
      </c>
      <c r="C191" s="15" t="s">
        <v>200</v>
      </c>
      <c r="D191" s="25">
        <v>1636</v>
      </c>
      <c r="E191" s="30"/>
      <c r="F191" s="31"/>
      <c r="G191" s="31"/>
      <c r="H191" s="31"/>
      <c r="I191" s="31"/>
      <c r="J191" s="31"/>
      <c r="K191" s="16">
        <f t="shared" si="15"/>
        <v>1636</v>
      </c>
    </row>
    <row r="192" spans="1:11" x14ac:dyDescent="0.25">
      <c r="A192" s="15" t="s">
        <v>74</v>
      </c>
      <c r="B192" s="15">
        <v>637002</v>
      </c>
      <c r="C192" s="15" t="s">
        <v>201</v>
      </c>
      <c r="D192" s="25">
        <v>1226</v>
      </c>
      <c r="E192" s="30"/>
      <c r="F192" s="31"/>
      <c r="G192" s="31"/>
      <c r="H192" s="31"/>
      <c r="I192" s="31"/>
      <c r="J192" s="31"/>
      <c r="K192" s="16">
        <f t="shared" si="15"/>
        <v>1226</v>
      </c>
    </row>
    <row r="193" spans="1:11" x14ac:dyDescent="0.25">
      <c r="A193" s="15" t="s">
        <v>74</v>
      </c>
      <c r="B193" s="15">
        <v>637002</v>
      </c>
      <c r="C193" s="15" t="s">
        <v>202</v>
      </c>
      <c r="D193" s="25">
        <v>500</v>
      </c>
      <c r="E193" s="30"/>
      <c r="F193" s="31"/>
      <c r="G193" s="31"/>
      <c r="H193" s="31"/>
      <c r="I193" s="31"/>
      <c r="J193" s="31"/>
      <c r="K193" s="16">
        <f t="shared" si="15"/>
        <v>500</v>
      </c>
    </row>
    <row r="194" spans="1:11" x14ac:dyDescent="0.25">
      <c r="A194" s="15" t="s">
        <v>74</v>
      </c>
      <c r="B194" s="15">
        <v>637002</v>
      </c>
      <c r="C194" s="15" t="s">
        <v>203</v>
      </c>
      <c r="D194" s="25">
        <v>2026</v>
      </c>
      <c r="E194" s="30"/>
      <c r="F194" s="31"/>
      <c r="G194" s="31"/>
      <c r="H194" s="31"/>
      <c r="I194" s="31"/>
      <c r="J194" s="31"/>
      <c r="K194" s="16">
        <f t="shared" si="15"/>
        <v>2026</v>
      </c>
    </row>
    <row r="195" spans="1:11" x14ac:dyDescent="0.25">
      <c r="A195" s="15" t="s">
        <v>74</v>
      </c>
      <c r="B195" s="15">
        <v>637002</v>
      </c>
      <c r="C195" s="15" t="s">
        <v>204</v>
      </c>
      <c r="D195" s="25">
        <v>1726</v>
      </c>
      <c r="E195" s="30"/>
      <c r="F195" s="31"/>
      <c r="G195" s="31"/>
      <c r="H195" s="31"/>
      <c r="I195" s="31"/>
      <c r="J195" s="31"/>
      <c r="K195" s="16">
        <f t="shared" si="15"/>
        <v>1726</v>
      </c>
    </row>
    <row r="196" spans="1:11" x14ac:dyDescent="0.25">
      <c r="A196" s="15" t="s">
        <v>74</v>
      </c>
      <c r="B196" s="15">
        <v>637002</v>
      </c>
      <c r="C196" s="15" t="s">
        <v>205</v>
      </c>
      <c r="D196" s="25">
        <v>2450</v>
      </c>
      <c r="E196" s="30"/>
      <c r="F196" s="31"/>
      <c r="G196" s="31"/>
      <c r="H196" s="31"/>
      <c r="I196" s="31"/>
      <c r="J196" s="31"/>
      <c r="K196" s="16">
        <f t="shared" si="15"/>
        <v>2450</v>
      </c>
    </row>
    <row r="197" spans="1:11" x14ac:dyDescent="0.25">
      <c r="A197" s="15" t="s">
        <v>74</v>
      </c>
      <c r="B197" s="15">
        <v>637002</v>
      </c>
      <c r="C197" s="15" t="s">
        <v>206</v>
      </c>
      <c r="D197" s="25">
        <v>926</v>
      </c>
      <c r="E197" s="30"/>
      <c r="F197" s="31"/>
      <c r="G197" s="31"/>
      <c r="H197" s="31"/>
      <c r="I197" s="31"/>
      <c r="J197" s="31"/>
      <c r="K197" s="16">
        <f t="shared" si="15"/>
        <v>926</v>
      </c>
    </row>
    <row r="198" spans="1:11" x14ac:dyDescent="0.25">
      <c r="A198" s="15" t="s">
        <v>74</v>
      </c>
      <c r="B198" s="15">
        <v>637002</v>
      </c>
      <c r="C198" s="15" t="s">
        <v>207</v>
      </c>
      <c r="D198" s="25">
        <v>825</v>
      </c>
      <c r="E198" s="30"/>
      <c r="F198" s="31"/>
      <c r="G198" s="31"/>
      <c r="H198" s="31"/>
      <c r="I198" s="31"/>
      <c r="J198" s="31"/>
      <c r="K198" s="16">
        <f t="shared" si="15"/>
        <v>825</v>
      </c>
    </row>
    <row r="199" spans="1:11" x14ac:dyDescent="0.25">
      <c r="A199" s="15" t="s">
        <v>74</v>
      </c>
      <c r="B199" s="15">
        <v>637002</v>
      </c>
      <c r="C199" s="15" t="s">
        <v>208</v>
      </c>
      <c r="D199" s="25">
        <v>2036</v>
      </c>
      <c r="E199" s="30"/>
      <c r="F199" s="31"/>
      <c r="G199" s="31"/>
      <c r="H199" s="31"/>
      <c r="I199" s="31"/>
      <c r="J199" s="31"/>
      <c r="K199" s="16">
        <f t="shared" si="15"/>
        <v>2036</v>
      </c>
    </row>
    <row r="200" spans="1:11" x14ac:dyDescent="0.25">
      <c r="A200" s="15" t="s">
        <v>74</v>
      </c>
      <c r="B200" s="15">
        <v>637002</v>
      </c>
      <c r="C200" s="15" t="s">
        <v>209</v>
      </c>
      <c r="D200" s="25"/>
      <c r="E200" s="30"/>
      <c r="F200" s="31"/>
      <c r="G200" s="31"/>
      <c r="H200" s="31"/>
      <c r="I200" s="31"/>
      <c r="J200" s="31"/>
      <c r="K200" s="16">
        <f t="shared" si="15"/>
        <v>0</v>
      </c>
    </row>
    <row r="201" spans="1:11" x14ac:dyDescent="0.25">
      <c r="A201" s="15" t="s">
        <v>74</v>
      </c>
      <c r="B201" s="15">
        <v>637002</v>
      </c>
      <c r="C201" s="15" t="s">
        <v>210</v>
      </c>
      <c r="D201" s="18">
        <v>100</v>
      </c>
      <c r="E201" s="30"/>
      <c r="F201" s="31"/>
      <c r="G201" s="31"/>
      <c r="H201" s="31"/>
      <c r="I201" s="31"/>
      <c r="J201" s="31"/>
      <c r="K201" s="16">
        <f t="shared" si="15"/>
        <v>100</v>
      </c>
    </row>
    <row r="202" spans="1:11" x14ac:dyDescent="0.25">
      <c r="A202" s="48" t="s">
        <v>86</v>
      </c>
      <c r="B202" s="48" t="s">
        <v>74</v>
      </c>
      <c r="C202" s="48" t="s">
        <v>211</v>
      </c>
      <c r="D202" s="49">
        <f>SUM(D188:D201)</f>
        <v>15201</v>
      </c>
      <c r="E202" s="49"/>
      <c r="F202" s="50"/>
      <c r="G202" s="50"/>
      <c r="H202" s="50"/>
      <c r="I202" s="50"/>
      <c r="J202" s="50"/>
      <c r="K202" s="49">
        <f>SUM(D202:J202)</f>
        <v>15201</v>
      </c>
    </row>
    <row r="203" spans="1:11" x14ac:dyDescent="0.25">
      <c r="A203" s="24"/>
      <c r="B203" s="24">
        <v>641006</v>
      </c>
      <c r="C203" s="24" t="s">
        <v>212</v>
      </c>
      <c r="D203" s="18"/>
      <c r="E203" s="18">
        <v>156.41999999999999</v>
      </c>
      <c r="F203" s="26"/>
      <c r="G203" s="26"/>
      <c r="H203" s="26"/>
      <c r="I203" s="26"/>
      <c r="J203" s="26"/>
      <c r="K203" s="16">
        <f t="shared" ref="K203:K206" si="16">SUM(D203:F203)</f>
        <v>156.41999999999999</v>
      </c>
    </row>
    <row r="204" spans="1:11" x14ac:dyDescent="0.25">
      <c r="A204" s="24"/>
      <c r="B204" s="24">
        <v>642007</v>
      </c>
      <c r="C204" s="24" t="s">
        <v>213</v>
      </c>
      <c r="D204" s="25"/>
      <c r="E204" s="25"/>
      <c r="F204" s="34"/>
      <c r="G204" s="34"/>
      <c r="H204" s="34"/>
      <c r="I204" s="34"/>
      <c r="J204" s="34"/>
      <c r="K204" s="16">
        <f t="shared" si="16"/>
        <v>0</v>
      </c>
    </row>
    <row r="205" spans="1:11" x14ac:dyDescent="0.25">
      <c r="A205" s="24"/>
      <c r="B205" s="24">
        <v>641006</v>
      </c>
      <c r="C205" s="24" t="s">
        <v>212</v>
      </c>
      <c r="D205" s="25">
        <v>0</v>
      </c>
      <c r="E205" s="25"/>
      <c r="F205" s="34"/>
      <c r="G205" s="34"/>
      <c r="H205" s="34"/>
      <c r="I205" s="34"/>
      <c r="J205" s="34"/>
      <c r="K205" s="16">
        <f>SUM(D205:F205)</f>
        <v>0</v>
      </c>
    </row>
    <row r="206" spans="1:11" x14ac:dyDescent="0.25">
      <c r="A206" s="15" t="s">
        <v>76</v>
      </c>
      <c r="B206" s="15">
        <v>642002</v>
      </c>
      <c r="C206" s="15" t="s">
        <v>214</v>
      </c>
      <c r="D206" s="16">
        <v>36600</v>
      </c>
      <c r="E206" s="16"/>
      <c r="F206" s="17"/>
      <c r="G206" s="17"/>
      <c r="H206" s="17"/>
      <c r="I206" s="17"/>
      <c r="J206" s="17"/>
      <c r="K206" s="16">
        <f t="shared" si="16"/>
        <v>36600</v>
      </c>
    </row>
    <row r="207" spans="1:11" x14ac:dyDescent="0.25">
      <c r="A207" s="48" t="s">
        <v>86</v>
      </c>
      <c r="B207" s="48" t="s">
        <v>76</v>
      </c>
      <c r="C207" s="48" t="s">
        <v>215</v>
      </c>
      <c r="D207" s="49">
        <f>SUM(D203:D206)</f>
        <v>36600</v>
      </c>
      <c r="E207" s="49">
        <f>SUM(E203:E206)</f>
        <v>156.41999999999999</v>
      </c>
      <c r="F207" s="50"/>
      <c r="G207" s="50"/>
      <c r="H207" s="50"/>
      <c r="I207" s="50"/>
      <c r="J207" s="50"/>
      <c r="K207" s="49">
        <f>SUM(D207:J207)</f>
        <v>36756.42</v>
      </c>
    </row>
    <row r="208" spans="1:11" x14ac:dyDescent="0.25">
      <c r="A208" s="20" t="s">
        <v>216</v>
      </c>
      <c r="B208" s="20" t="s">
        <v>217</v>
      </c>
      <c r="C208" s="20" t="s">
        <v>218</v>
      </c>
      <c r="D208" s="21">
        <f>SUM(D202+D207)</f>
        <v>51801</v>
      </c>
      <c r="E208" s="21">
        <f>SUM(E202+E207)</f>
        <v>156.41999999999999</v>
      </c>
      <c r="F208" s="22"/>
      <c r="G208" s="22"/>
      <c r="H208" s="22"/>
      <c r="I208" s="22"/>
      <c r="J208" s="22"/>
      <c r="K208" s="21">
        <f>SUM(K202+K207)</f>
        <v>51957.42</v>
      </c>
    </row>
    <row r="209" spans="1:11" x14ac:dyDescent="0.25">
      <c r="A209" s="15" t="s">
        <v>74</v>
      </c>
      <c r="B209" s="15">
        <v>632001</v>
      </c>
      <c r="C209" s="15" t="s">
        <v>219</v>
      </c>
      <c r="D209" s="16">
        <v>10680</v>
      </c>
      <c r="E209" s="16"/>
      <c r="F209" s="17"/>
      <c r="G209" s="17"/>
      <c r="H209" s="17"/>
      <c r="I209" s="17"/>
      <c r="J209" s="17"/>
      <c r="K209" s="16">
        <f t="shared" ref="K209:K212" si="17">SUM(D209:F209)</f>
        <v>10680</v>
      </c>
    </row>
    <row r="210" spans="1:11" x14ac:dyDescent="0.25">
      <c r="A210" s="57"/>
      <c r="B210" s="27">
        <v>634002</v>
      </c>
      <c r="C210" s="27" t="s">
        <v>220</v>
      </c>
      <c r="D210" s="16"/>
      <c r="E210" s="16"/>
      <c r="F210" s="17"/>
      <c r="G210" s="17"/>
      <c r="H210" s="17"/>
      <c r="I210" s="17"/>
      <c r="J210" s="17"/>
      <c r="K210" s="16">
        <f t="shared" si="17"/>
        <v>0</v>
      </c>
    </row>
    <row r="211" spans="1:11" x14ac:dyDescent="0.25">
      <c r="A211" s="57"/>
      <c r="B211" s="27">
        <v>635004</v>
      </c>
      <c r="C211" s="27" t="s">
        <v>221</v>
      </c>
      <c r="D211" s="16"/>
      <c r="E211" s="16"/>
      <c r="F211" s="17"/>
      <c r="G211" s="17"/>
      <c r="H211" s="17"/>
      <c r="I211" s="17"/>
      <c r="J211" s="17"/>
      <c r="K211" s="16">
        <f t="shared" si="17"/>
        <v>0</v>
      </c>
    </row>
    <row r="212" spans="1:11" x14ac:dyDescent="0.25">
      <c r="A212" s="57"/>
      <c r="B212" s="27">
        <v>635</v>
      </c>
      <c r="C212" s="27" t="s">
        <v>222</v>
      </c>
      <c r="D212" s="16">
        <v>3000</v>
      </c>
      <c r="E212" s="16"/>
      <c r="F212" s="17"/>
      <c r="G212" s="17"/>
      <c r="H212" s="17"/>
      <c r="I212" s="17"/>
      <c r="J212" s="17"/>
      <c r="K212" s="16">
        <f t="shared" si="17"/>
        <v>3000</v>
      </c>
    </row>
    <row r="213" spans="1:11" x14ac:dyDescent="0.25">
      <c r="A213" s="57"/>
      <c r="B213" s="27">
        <v>717</v>
      </c>
      <c r="C213" s="27" t="s">
        <v>223</v>
      </c>
      <c r="D213" s="16">
        <v>3500</v>
      </c>
      <c r="E213" s="16"/>
      <c r="F213" s="17"/>
      <c r="G213" s="17">
        <v>-3500</v>
      </c>
      <c r="H213" s="17"/>
      <c r="I213" s="17"/>
      <c r="J213" s="17"/>
      <c r="K213" s="16">
        <f>SUM(D213:G213)</f>
        <v>0</v>
      </c>
    </row>
    <row r="214" spans="1:11" x14ac:dyDescent="0.25">
      <c r="A214" s="57"/>
      <c r="B214" s="27">
        <v>633</v>
      </c>
      <c r="C214" s="27" t="s">
        <v>223</v>
      </c>
      <c r="D214" s="16">
        <v>0</v>
      </c>
      <c r="E214" s="16"/>
      <c r="F214" s="17"/>
      <c r="G214" s="17">
        <v>3500</v>
      </c>
      <c r="H214" s="17"/>
      <c r="I214" s="17"/>
      <c r="J214" s="17"/>
      <c r="K214" s="16">
        <f>SUM(D214:G214)</f>
        <v>3500</v>
      </c>
    </row>
    <row r="215" spans="1:11" x14ac:dyDescent="0.25">
      <c r="A215" s="57"/>
      <c r="B215" s="27">
        <v>717002</v>
      </c>
      <c r="C215" s="27" t="s">
        <v>315</v>
      </c>
      <c r="D215" s="16">
        <v>0</v>
      </c>
      <c r="E215" s="16"/>
      <c r="F215" s="17"/>
      <c r="G215" s="17"/>
      <c r="H215" s="17"/>
      <c r="I215" s="17">
        <v>17160</v>
      </c>
      <c r="J215" s="17">
        <v>-1494</v>
      </c>
      <c r="K215" s="16">
        <f>SUM(D215:J215)</f>
        <v>15666</v>
      </c>
    </row>
    <row r="216" spans="1:11" x14ac:dyDescent="0.25">
      <c r="A216" s="57"/>
      <c r="B216" s="27">
        <v>716</v>
      </c>
      <c r="C216" s="27" t="s">
        <v>316</v>
      </c>
      <c r="D216" s="16">
        <v>0</v>
      </c>
      <c r="E216" s="16"/>
      <c r="F216" s="17"/>
      <c r="G216" s="17"/>
      <c r="H216" s="17"/>
      <c r="I216" s="17">
        <v>386.4</v>
      </c>
      <c r="J216" s="17"/>
      <c r="K216" s="16">
        <f>SUM(D216:I216)</f>
        <v>386.4</v>
      </c>
    </row>
    <row r="217" spans="1:11" x14ac:dyDescent="0.25">
      <c r="A217" s="57"/>
      <c r="B217" s="27">
        <v>635</v>
      </c>
      <c r="C217" s="27" t="s">
        <v>317</v>
      </c>
      <c r="D217" s="16">
        <v>0</v>
      </c>
      <c r="E217" s="16"/>
      <c r="F217" s="17"/>
      <c r="G217" s="17"/>
      <c r="H217" s="17"/>
      <c r="I217" s="17">
        <v>400</v>
      </c>
      <c r="J217" s="17"/>
      <c r="K217" s="16">
        <f>SUM(D217:I217)</f>
        <v>400</v>
      </c>
    </row>
    <row r="218" spans="1:11" x14ac:dyDescent="0.25">
      <c r="A218" s="30"/>
      <c r="B218" s="27">
        <v>717</v>
      </c>
      <c r="C218" s="27" t="s">
        <v>224</v>
      </c>
      <c r="D218" s="16">
        <v>6000</v>
      </c>
      <c r="E218" s="16"/>
      <c r="F218" s="17"/>
      <c r="G218" s="17"/>
      <c r="H218" s="17"/>
      <c r="I218" s="17"/>
      <c r="J218" s="17"/>
      <c r="K218" s="16">
        <f>SUM(D218:J218)</f>
        <v>6000</v>
      </c>
    </row>
    <row r="219" spans="1:11" x14ac:dyDescent="0.25">
      <c r="A219" s="48" t="s">
        <v>86</v>
      </c>
      <c r="B219" s="48" t="s">
        <v>74</v>
      </c>
      <c r="C219" s="48" t="s">
        <v>225</v>
      </c>
      <c r="D219" s="49">
        <f>SUM(D209:D218)</f>
        <v>23180</v>
      </c>
      <c r="E219" s="49"/>
      <c r="F219" s="50"/>
      <c r="G219" s="50">
        <f>SUM(G209:G218)</f>
        <v>0</v>
      </c>
      <c r="H219" s="50"/>
      <c r="I219" s="50">
        <f>SUM(I209:I218)</f>
        <v>17946.400000000001</v>
      </c>
      <c r="J219" s="50">
        <f>SUM(J209:J218)</f>
        <v>-1494</v>
      </c>
      <c r="K219" s="49">
        <f>SUM(D219:J219)</f>
        <v>39632.400000000001</v>
      </c>
    </row>
    <row r="220" spans="1:11" x14ac:dyDescent="0.25">
      <c r="A220" s="20" t="s">
        <v>226</v>
      </c>
      <c r="B220" s="20" t="s">
        <v>227</v>
      </c>
      <c r="C220" s="20" t="s">
        <v>228</v>
      </c>
      <c r="D220" s="21">
        <f>SUM(D219)</f>
        <v>23180</v>
      </c>
      <c r="E220" s="21"/>
      <c r="F220" s="22"/>
      <c r="G220" s="22">
        <f>SUM(G219)</f>
        <v>0</v>
      </c>
      <c r="H220" s="22"/>
      <c r="I220" s="22">
        <f>SUM(I219)</f>
        <v>17946.400000000001</v>
      </c>
      <c r="J220" s="22">
        <f>SUM(J219)</f>
        <v>-1494</v>
      </c>
      <c r="K220" s="21">
        <f>SUM(D220:J220)</f>
        <v>39632.400000000001</v>
      </c>
    </row>
    <row r="221" spans="1:11" x14ac:dyDescent="0.25">
      <c r="A221" s="15" t="s">
        <v>74</v>
      </c>
      <c r="B221" s="15">
        <v>610</v>
      </c>
      <c r="C221" s="15" t="s">
        <v>229</v>
      </c>
      <c r="D221" s="16">
        <v>106650</v>
      </c>
      <c r="E221" s="16"/>
      <c r="F221" s="17"/>
      <c r="G221" s="17"/>
      <c r="H221" s="17"/>
      <c r="I221" s="17"/>
      <c r="J221" s="17"/>
      <c r="K221" s="16">
        <f t="shared" ref="K221:K224" si="18">SUM(D221:F221)</f>
        <v>106650</v>
      </c>
    </row>
    <row r="222" spans="1:11" x14ac:dyDescent="0.25">
      <c r="A222" s="15" t="s">
        <v>74</v>
      </c>
      <c r="B222" s="15">
        <v>610</v>
      </c>
      <c r="C222" s="15" t="s">
        <v>230</v>
      </c>
      <c r="D222" s="16">
        <v>27500</v>
      </c>
      <c r="E222" s="16"/>
      <c r="F222" s="17"/>
      <c r="G222" s="17"/>
      <c r="H222" s="17"/>
      <c r="I222" s="17"/>
      <c r="J222" s="17"/>
      <c r="K222" s="16">
        <f t="shared" si="18"/>
        <v>27500</v>
      </c>
    </row>
    <row r="223" spans="1:11" x14ac:dyDescent="0.25">
      <c r="A223" s="15" t="s">
        <v>74</v>
      </c>
      <c r="B223" s="15">
        <v>610</v>
      </c>
      <c r="C223" s="15" t="s">
        <v>231</v>
      </c>
      <c r="D223" s="16">
        <v>6200</v>
      </c>
      <c r="E223" s="16"/>
      <c r="F223" s="17"/>
      <c r="G223" s="17"/>
      <c r="H223" s="17"/>
      <c r="I223" s="17"/>
      <c r="J223" s="17"/>
      <c r="K223" s="16">
        <f>SUM(D223:J223)</f>
        <v>6200</v>
      </c>
    </row>
    <row r="224" spans="1:11" x14ac:dyDescent="0.25">
      <c r="A224" s="15" t="s">
        <v>74</v>
      </c>
      <c r="B224" s="15">
        <v>642015</v>
      </c>
      <c r="C224" s="15" t="s">
        <v>232</v>
      </c>
      <c r="D224" s="16">
        <v>500</v>
      </c>
      <c r="E224" s="16"/>
      <c r="F224" s="17"/>
      <c r="G224" s="17"/>
      <c r="H224" s="17"/>
      <c r="I224" s="17"/>
      <c r="J224" s="17"/>
      <c r="K224" s="16">
        <f t="shared" si="18"/>
        <v>500</v>
      </c>
    </row>
    <row r="225" spans="1:11" x14ac:dyDescent="0.25">
      <c r="A225" s="48" t="s">
        <v>16</v>
      </c>
      <c r="B225" s="48"/>
      <c r="C225" s="48" t="s">
        <v>225</v>
      </c>
      <c r="D225" s="49">
        <f>SUM(D221:D224)</f>
        <v>140850</v>
      </c>
      <c r="E225" s="49"/>
      <c r="F225" s="50"/>
      <c r="G225" s="50"/>
      <c r="H225" s="50"/>
      <c r="I225" s="50"/>
      <c r="J225" s="50"/>
      <c r="K225" s="49">
        <f>SUM(D225:J225)</f>
        <v>140850</v>
      </c>
    </row>
    <row r="226" spans="1:11" x14ac:dyDescent="0.25">
      <c r="A226" s="15" t="s">
        <v>74</v>
      </c>
      <c r="B226" s="15">
        <v>620</v>
      </c>
      <c r="C226" s="15" t="s">
        <v>233</v>
      </c>
      <c r="D226" s="16">
        <v>39360</v>
      </c>
      <c r="E226" s="16"/>
      <c r="F226" s="17"/>
      <c r="G226" s="17"/>
      <c r="H226" s="17"/>
      <c r="I226" s="17"/>
      <c r="J226" s="17"/>
      <c r="K226" s="16">
        <f>SUM(D226:J226)</f>
        <v>39360</v>
      </c>
    </row>
    <row r="227" spans="1:11" x14ac:dyDescent="0.25">
      <c r="A227" s="15" t="s">
        <v>74</v>
      </c>
      <c r="B227" s="15">
        <v>620</v>
      </c>
      <c r="C227" s="15" t="s">
        <v>234</v>
      </c>
      <c r="D227" s="16">
        <v>10180</v>
      </c>
      <c r="E227" s="16"/>
      <c r="F227" s="17"/>
      <c r="G227" s="17"/>
      <c r="H227" s="17"/>
      <c r="I227" s="17"/>
      <c r="J227" s="17"/>
      <c r="K227" s="16">
        <f t="shared" ref="K227" si="19">SUM(D227:F227)</f>
        <v>10180</v>
      </c>
    </row>
    <row r="228" spans="1:11" x14ac:dyDescent="0.25">
      <c r="A228" s="15" t="s">
        <v>74</v>
      </c>
      <c r="B228" s="15">
        <v>620</v>
      </c>
      <c r="C228" s="15" t="s">
        <v>235</v>
      </c>
      <c r="D228" s="16">
        <v>1960</v>
      </c>
      <c r="E228" s="16"/>
      <c r="F228" s="17"/>
      <c r="G228" s="17"/>
      <c r="H228" s="17"/>
      <c r="I228" s="17"/>
      <c r="J228" s="17"/>
      <c r="K228" s="16">
        <f>SUM(D228:J228)</f>
        <v>1960</v>
      </c>
    </row>
    <row r="229" spans="1:11" x14ac:dyDescent="0.25">
      <c r="A229" s="58"/>
      <c r="B229" s="48" t="s">
        <v>16</v>
      </c>
      <c r="C229" s="48" t="s">
        <v>236</v>
      </c>
      <c r="D229" s="49">
        <f>SUM(D226:D228)</f>
        <v>51500</v>
      </c>
      <c r="E229" s="49"/>
      <c r="F229" s="50"/>
      <c r="G229" s="50"/>
      <c r="H229" s="50"/>
      <c r="I229" s="50"/>
      <c r="J229" s="50"/>
      <c r="K229" s="49">
        <f>SUM(D229:J229)</f>
        <v>51500</v>
      </c>
    </row>
    <row r="230" spans="1:11" x14ac:dyDescent="0.25">
      <c r="A230" s="15" t="s">
        <v>74</v>
      </c>
      <c r="B230" s="15">
        <v>632001</v>
      </c>
      <c r="C230" s="15" t="s">
        <v>237</v>
      </c>
      <c r="D230" s="16">
        <v>9214</v>
      </c>
      <c r="E230" s="16"/>
      <c r="F230" s="17"/>
      <c r="G230" s="17"/>
      <c r="H230" s="17"/>
      <c r="I230" s="17"/>
      <c r="J230" s="17"/>
      <c r="K230" s="16">
        <f t="shared" ref="K230:K234" si="20">SUM(D230:F230)</f>
        <v>9214</v>
      </c>
    </row>
    <row r="231" spans="1:11" x14ac:dyDescent="0.25">
      <c r="A231" s="24" t="s">
        <v>74</v>
      </c>
      <c r="B231" s="24">
        <v>632001</v>
      </c>
      <c r="C231" s="24" t="s">
        <v>238</v>
      </c>
      <c r="D231" s="18">
        <v>16702</v>
      </c>
      <c r="E231" s="18"/>
      <c r="F231" s="26"/>
      <c r="G231" s="26"/>
      <c r="H231" s="26"/>
      <c r="I231" s="26"/>
      <c r="J231" s="26"/>
      <c r="K231" s="16">
        <f t="shared" si="20"/>
        <v>16702</v>
      </c>
    </row>
    <row r="232" spans="1:11" x14ac:dyDescent="0.25">
      <c r="A232" s="24" t="s">
        <v>74</v>
      </c>
      <c r="B232" s="24">
        <v>632003</v>
      </c>
      <c r="C232" s="24" t="s">
        <v>239</v>
      </c>
      <c r="D232" s="18">
        <v>2000</v>
      </c>
      <c r="E232" s="18"/>
      <c r="F232" s="26"/>
      <c r="G232" s="26"/>
      <c r="H232" s="26"/>
      <c r="I232" s="26"/>
      <c r="J232" s="26"/>
      <c r="K232" s="16">
        <f t="shared" si="20"/>
        <v>2000</v>
      </c>
    </row>
    <row r="233" spans="1:11" x14ac:dyDescent="0.25">
      <c r="A233" s="15" t="s">
        <v>74</v>
      </c>
      <c r="B233" s="15">
        <v>632003</v>
      </c>
      <c r="C233" s="15" t="s">
        <v>240</v>
      </c>
      <c r="D233" s="16">
        <v>2600</v>
      </c>
      <c r="E233" s="16"/>
      <c r="F233" s="17"/>
      <c r="G233" s="17"/>
      <c r="H233" s="17"/>
      <c r="I233" s="17"/>
      <c r="J233" s="17">
        <v>282</v>
      </c>
      <c r="K233" s="16">
        <f>SUM(D233:J233)</f>
        <v>2882</v>
      </c>
    </row>
    <row r="234" spans="1:11" x14ac:dyDescent="0.25">
      <c r="A234" s="30"/>
      <c r="B234" s="30">
        <v>632003</v>
      </c>
      <c r="C234" s="30" t="s">
        <v>241</v>
      </c>
      <c r="D234" s="16">
        <v>250</v>
      </c>
      <c r="E234" s="16"/>
      <c r="F234" s="17"/>
      <c r="G234" s="17"/>
      <c r="H234" s="17"/>
      <c r="I234" s="17"/>
      <c r="J234" s="17"/>
      <c r="K234" s="16">
        <f t="shared" si="20"/>
        <v>250</v>
      </c>
    </row>
    <row r="235" spans="1:11" x14ac:dyDescent="0.25">
      <c r="A235" s="48"/>
      <c r="B235" s="48"/>
      <c r="C235" s="48"/>
      <c r="D235" s="49">
        <f t="shared" ref="D235" si="21">SUM(D230:D234)</f>
        <v>30766</v>
      </c>
      <c r="E235" s="49"/>
      <c r="F235" s="50"/>
      <c r="G235" s="50"/>
      <c r="H235" s="50"/>
      <c r="I235" s="50"/>
      <c r="J235" s="50">
        <f>SUM(J230:J234)</f>
        <v>282</v>
      </c>
      <c r="K235" s="49">
        <f>SUM(D235:J235)</f>
        <v>31048</v>
      </c>
    </row>
    <row r="236" spans="1:11" x14ac:dyDescent="0.25">
      <c r="A236" s="15"/>
      <c r="B236" s="15">
        <v>633002</v>
      </c>
      <c r="C236" s="15" t="s">
        <v>242</v>
      </c>
      <c r="D236" s="16">
        <v>2000</v>
      </c>
      <c r="E236" s="16"/>
      <c r="F236" s="17">
        <v>1000</v>
      </c>
      <c r="G236" s="17"/>
      <c r="H236" s="17"/>
      <c r="I236" s="17"/>
      <c r="J236" s="17">
        <v>-282</v>
      </c>
      <c r="K236" s="16">
        <f>SUM(D236:J236)</f>
        <v>2718</v>
      </c>
    </row>
    <row r="237" spans="1:11" x14ac:dyDescent="0.25">
      <c r="A237" s="15"/>
      <c r="B237" s="15">
        <v>633003</v>
      </c>
      <c r="C237" s="15" t="s">
        <v>243</v>
      </c>
      <c r="D237" s="16">
        <v>0</v>
      </c>
      <c r="E237" s="16"/>
      <c r="F237" s="17"/>
      <c r="G237" s="17">
        <v>28.99</v>
      </c>
      <c r="H237" s="17"/>
      <c r="I237" s="17"/>
      <c r="J237" s="17"/>
      <c r="K237" s="16">
        <f>SUM(D237:G237)</f>
        <v>28.99</v>
      </c>
    </row>
    <row r="238" spans="1:11" x14ac:dyDescent="0.25">
      <c r="A238" s="15"/>
      <c r="B238" s="15">
        <v>633004</v>
      </c>
      <c r="C238" s="15" t="s">
        <v>244</v>
      </c>
      <c r="D238" s="16">
        <v>0</v>
      </c>
      <c r="E238" s="16"/>
      <c r="F238" s="17"/>
      <c r="G238" s="17"/>
      <c r="H238" s="17"/>
      <c r="I238" s="17"/>
      <c r="J238" s="17"/>
      <c r="K238" s="16">
        <f t="shared" ref="K238:K245" si="22">SUM(D238:F238)</f>
        <v>0</v>
      </c>
    </row>
    <row r="239" spans="1:11" x14ac:dyDescent="0.25">
      <c r="A239" s="15"/>
      <c r="B239" s="15">
        <v>633005</v>
      </c>
      <c r="C239" s="15" t="s">
        <v>245</v>
      </c>
      <c r="D239" s="16">
        <v>0</v>
      </c>
      <c r="E239" s="16"/>
      <c r="F239" s="17"/>
      <c r="G239" s="17"/>
      <c r="H239" s="17"/>
      <c r="I239" s="17"/>
      <c r="J239" s="17"/>
      <c r="K239" s="16">
        <f t="shared" si="22"/>
        <v>0</v>
      </c>
    </row>
    <row r="240" spans="1:11" x14ac:dyDescent="0.25">
      <c r="A240" s="30" t="s">
        <v>74</v>
      </c>
      <c r="B240" s="30">
        <v>633006</v>
      </c>
      <c r="C240" s="30" t="s">
        <v>185</v>
      </c>
      <c r="D240" s="16">
        <v>8620</v>
      </c>
      <c r="E240" s="16"/>
      <c r="F240" s="17"/>
      <c r="G240" s="17"/>
      <c r="H240" s="17"/>
      <c r="I240" s="17"/>
      <c r="J240" s="17"/>
      <c r="K240" s="16">
        <f t="shared" si="22"/>
        <v>8620</v>
      </c>
    </row>
    <row r="241" spans="1:11" x14ac:dyDescent="0.25">
      <c r="A241" s="30"/>
      <c r="B241" s="30">
        <v>633006</v>
      </c>
      <c r="C241" s="30" t="s">
        <v>246</v>
      </c>
      <c r="D241" s="16">
        <v>0</v>
      </c>
      <c r="E241" s="16"/>
      <c r="F241" s="17"/>
      <c r="G241" s="17"/>
      <c r="H241" s="17"/>
      <c r="I241" s="17"/>
      <c r="J241" s="17"/>
      <c r="K241" s="16">
        <f t="shared" si="22"/>
        <v>0</v>
      </c>
    </row>
    <row r="242" spans="1:11" x14ac:dyDescent="0.25">
      <c r="A242" s="30" t="s">
        <v>74</v>
      </c>
      <c r="B242" s="30">
        <v>633009</v>
      </c>
      <c r="C242" s="30" t="s">
        <v>247</v>
      </c>
      <c r="D242" s="16">
        <v>930</v>
      </c>
      <c r="E242" s="16"/>
      <c r="F242" s="17"/>
      <c r="G242" s="17"/>
      <c r="H242" s="17"/>
      <c r="I242" s="17"/>
      <c r="J242" s="17"/>
      <c r="K242" s="16">
        <f t="shared" si="22"/>
        <v>930</v>
      </c>
    </row>
    <row r="243" spans="1:11" x14ac:dyDescent="0.25">
      <c r="A243" s="30" t="s">
        <v>74</v>
      </c>
      <c r="B243" s="30">
        <v>633010</v>
      </c>
      <c r="C243" s="30" t="s">
        <v>248</v>
      </c>
      <c r="D243" s="16">
        <v>200</v>
      </c>
      <c r="E243" s="16"/>
      <c r="F243" s="17"/>
      <c r="G243" s="17"/>
      <c r="H243" s="17"/>
      <c r="I243" s="17"/>
      <c r="J243" s="17"/>
      <c r="K243" s="16">
        <f t="shared" si="22"/>
        <v>200</v>
      </c>
    </row>
    <row r="244" spans="1:11" x14ac:dyDescent="0.25">
      <c r="A244" s="30" t="s">
        <v>74</v>
      </c>
      <c r="B244" s="30">
        <v>633016</v>
      </c>
      <c r="C244" s="30" t="s">
        <v>249</v>
      </c>
      <c r="D244" s="16">
        <v>1000</v>
      </c>
      <c r="E244" s="16"/>
      <c r="F244" s="17"/>
      <c r="G244" s="17"/>
      <c r="H244" s="17"/>
      <c r="I244" s="17"/>
      <c r="J244" s="17"/>
      <c r="K244" s="16">
        <f t="shared" si="22"/>
        <v>1000</v>
      </c>
    </row>
    <row r="245" spans="1:11" x14ac:dyDescent="0.25">
      <c r="A245" s="30"/>
      <c r="B245" s="30">
        <v>633018</v>
      </c>
      <c r="C245" s="30" t="s">
        <v>250</v>
      </c>
      <c r="D245" s="16">
        <v>229</v>
      </c>
      <c r="E245" s="16"/>
      <c r="F245" s="17"/>
      <c r="G245" s="17"/>
      <c r="H245" s="17"/>
      <c r="I245" s="17"/>
      <c r="J245" s="17"/>
      <c r="K245" s="16">
        <f t="shared" si="22"/>
        <v>229</v>
      </c>
    </row>
    <row r="246" spans="1:11" x14ac:dyDescent="0.25">
      <c r="A246" s="55"/>
      <c r="B246" s="55"/>
      <c r="C246" s="55"/>
      <c r="D246" s="49">
        <f t="shared" ref="D246" si="23">SUM(D236:D245)</f>
        <v>12979</v>
      </c>
      <c r="E246" s="49"/>
      <c r="F246" s="50">
        <f>SUM(F236:F245)</f>
        <v>1000</v>
      </c>
      <c r="G246" s="50">
        <f>SUM(G236:G245)</f>
        <v>28.99</v>
      </c>
      <c r="H246" s="50"/>
      <c r="I246" s="50"/>
      <c r="J246" s="50">
        <f>SUM(J236:J245)</f>
        <v>-282</v>
      </c>
      <c r="K246" s="49">
        <f>SUM(D246:J246)</f>
        <v>13725.99</v>
      </c>
    </row>
    <row r="247" spans="1:11" x14ac:dyDescent="0.25">
      <c r="A247" s="15"/>
      <c r="B247" s="15">
        <v>634</v>
      </c>
      <c r="C247" s="15" t="s">
        <v>251</v>
      </c>
      <c r="D247" s="16">
        <v>5035</v>
      </c>
      <c r="E247" s="16"/>
      <c r="F247" s="17"/>
      <c r="G247" s="17"/>
      <c r="H247" s="17"/>
      <c r="I247" s="17"/>
      <c r="J247" s="17"/>
      <c r="K247" s="16">
        <f t="shared" ref="K247:K256" si="24">SUM(D247:F247)</f>
        <v>5035</v>
      </c>
    </row>
    <row r="248" spans="1:11" x14ac:dyDescent="0.25">
      <c r="A248" s="15"/>
      <c r="B248" s="15">
        <v>635002</v>
      </c>
      <c r="C248" s="59" t="s">
        <v>252</v>
      </c>
      <c r="D248" s="16">
        <v>1900</v>
      </c>
      <c r="E248" s="16"/>
      <c r="F248" s="17"/>
      <c r="G248" s="17"/>
      <c r="H248" s="17"/>
      <c r="I248" s="17">
        <v>7000</v>
      </c>
      <c r="J248" s="17"/>
      <c r="K248" s="16">
        <f>SUM(D248:I248)</f>
        <v>8900</v>
      </c>
    </row>
    <row r="249" spans="1:11" x14ac:dyDescent="0.25">
      <c r="A249" s="15"/>
      <c r="B249" s="15">
        <v>635004</v>
      </c>
      <c r="C249" s="59" t="s">
        <v>253</v>
      </c>
      <c r="D249" s="16">
        <v>50</v>
      </c>
      <c r="E249" s="16"/>
      <c r="F249" s="17"/>
      <c r="G249" s="17"/>
      <c r="H249" s="17"/>
      <c r="I249" s="17"/>
      <c r="J249" s="17"/>
      <c r="K249" s="16">
        <f t="shared" si="24"/>
        <v>50</v>
      </c>
    </row>
    <row r="250" spans="1:11" x14ac:dyDescent="0.25">
      <c r="A250" s="15"/>
      <c r="B250" s="15">
        <v>635006</v>
      </c>
      <c r="C250" s="59" t="s">
        <v>254</v>
      </c>
      <c r="D250" s="16">
        <v>5000</v>
      </c>
      <c r="E250" s="16"/>
      <c r="F250" s="17"/>
      <c r="G250" s="17"/>
      <c r="H250" s="17"/>
      <c r="I250" s="17"/>
      <c r="J250" s="17"/>
      <c r="K250" s="16">
        <f t="shared" si="24"/>
        <v>5000</v>
      </c>
    </row>
    <row r="251" spans="1:11" x14ac:dyDescent="0.25">
      <c r="A251" s="15"/>
      <c r="B251" s="15">
        <v>635006</v>
      </c>
      <c r="C251" s="59" t="s">
        <v>255</v>
      </c>
      <c r="D251" s="16">
        <v>1000</v>
      </c>
      <c r="E251" s="16"/>
      <c r="F251" s="17"/>
      <c r="G251" s="17"/>
      <c r="H251" s="17"/>
      <c r="I251" s="17"/>
      <c r="J251" s="17"/>
      <c r="K251" s="16">
        <f t="shared" si="24"/>
        <v>1000</v>
      </c>
    </row>
    <row r="252" spans="1:11" x14ac:dyDescent="0.25">
      <c r="A252" s="15"/>
      <c r="B252" s="15">
        <v>635</v>
      </c>
      <c r="C252" s="15" t="s">
        <v>256</v>
      </c>
      <c r="D252" s="16">
        <v>0</v>
      </c>
      <c r="E252" s="16"/>
      <c r="F252" s="17"/>
      <c r="G252" s="17"/>
      <c r="H252" s="17"/>
      <c r="I252" s="17"/>
      <c r="J252" s="17"/>
      <c r="K252" s="16">
        <f t="shared" si="24"/>
        <v>0</v>
      </c>
    </row>
    <row r="253" spans="1:11" x14ac:dyDescent="0.25">
      <c r="A253" s="15"/>
      <c r="B253" s="15">
        <v>635</v>
      </c>
      <c r="C253" s="15" t="s">
        <v>257</v>
      </c>
      <c r="D253" s="16">
        <v>0</v>
      </c>
      <c r="E253" s="16"/>
      <c r="F253" s="17"/>
      <c r="G253" s="17"/>
      <c r="H253" s="17"/>
      <c r="I253" s="17"/>
      <c r="J253" s="17"/>
      <c r="K253" s="16">
        <f t="shared" si="24"/>
        <v>0</v>
      </c>
    </row>
    <row r="254" spans="1:11" x14ac:dyDescent="0.25">
      <c r="A254" s="15"/>
      <c r="B254" s="15">
        <v>716</v>
      </c>
      <c r="C254" s="15" t="s">
        <v>258</v>
      </c>
      <c r="D254" s="16">
        <v>5000</v>
      </c>
      <c r="E254" s="16"/>
      <c r="F254" s="17"/>
      <c r="G254" s="17"/>
      <c r="H254" s="17"/>
      <c r="I254" s="17"/>
      <c r="J254" s="17"/>
      <c r="K254" s="16">
        <f t="shared" si="24"/>
        <v>5000</v>
      </c>
    </row>
    <row r="255" spans="1:11" x14ac:dyDescent="0.25">
      <c r="A255" s="15"/>
      <c r="B255" s="15">
        <v>717</v>
      </c>
      <c r="C255" s="60" t="s">
        <v>259</v>
      </c>
      <c r="D255" s="16">
        <v>100000</v>
      </c>
      <c r="E255" s="16"/>
      <c r="F255" s="17"/>
      <c r="G255" s="17"/>
      <c r="H255" s="17"/>
      <c r="I255" s="17"/>
      <c r="J255" s="17"/>
      <c r="K255" s="16">
        <f t="shared" si="24"/>
        <v>100000</v>
      </c>
    </row>
    <row r="256" spans="1:11" x14ac:dyDescent="0.25">
      <c r="A256" s="15"/>
      <c r="B256" s="15">
        <v>700</v>
      </c>
      <c r="C256" s="15" t="s">
        <v>260</v>
      </c>
      <c r="D256" s="16">
        <v>10000</v>
      </c>
      <c r="E256" s="16"/>
      <c r="F256" s="17"/>
      <c r="G256" s="17"/>
      <c r="H256" s="17"/>
      <c r="I256" s="17"/>
      <c r="J256" s="17"/>
      <c r="K256" s="16">
        <f t="shared" si="24"/>
        <v>10000</v>
      </c>
    </row>
    <row r="257" spans="1:11" x14ac:dyDescent="0.25">
      <c r="A257" s="48"/>
      <c r="B257" s="48"/>
      <c r="C257" s="48"/>
      <c r="D257" s="49">
        <f t="shared" ref="D257" si="25">SUM(D247:D256)</f>
        <v>127985</v>
      </c>
      <c r="E257" s="49"/>
      <c r="F257" s="50"/>
      <c r="G257" s="50"/>
      <c r="H257" s="50"/>
      <c r="I257" s="50">
        <f>SUM(I247:I256)</f>
        <v>7000</v>
      </c>
      <c r="J257" s="50"/>
      <c r="K257" s="49">
        <f>SUM(D257:J257)</f>
        <v>134985</v>
      </c>
    </row>
    <row r="258" spans="1:11" x14ac:dyDescent="0.25">
      <c r="A258" s="15"/>
      <c r="B258" s="15">
        <v>637004</v>
      </c>
      <c r="C258" s="15" t="s">
        <v>261</v>
      </c>
      <c r="D258" s="16">
        <v>200</v>
      </c>
      <c r="E258" s="16"/>
      <c r="F258" s="17"/>
      <c r="G258" s="17"/>
      <c r="H258" s="17"/>
      <c r="I258" s="17"/>
      <c r="J258" s="17"/>
      <c r="K258" s="16">
        <f t="shared" ref="K258:K266" si="26">SUM(D258:F258)</f>
        <v>200</v>
      </c>
    </row>
    <row r="259" spans="1:11" x14ac:dyDescent="0.25">
      <c r="A259" s="15"/>
      <c r="B259" s="15">
        <v>637005</v>
      </c>
      <c r="C259" s="15" t="s">
        <v>262</v>
      </c>
      <c r="D259" s="16">
        <v>4000</v>
      </c>
      <c r="E259" s="16"/>
      <c r="F259" s="17"/>
      <c r="G259" s="17"/>
      <c r="H259" s="17"/>
      <c r="I259" s="17"/>
      <c r="J259" s="17"/>
      <c r="K259" s="16">
        <f t="shared" si="26"/>
        <v>4000</v>
      </c>
    </row>
    <row r="260" spans="1:11" x14ac:dyDescent="0.25">
      <c r="A260" s="24"/>
      <c r="B260" s="24">
        <v>637005</v>
      </c>
      <c r="C260" s="24" t="s">
        <v>263</v>
      </c>
      <c r="D260" s="16">
        <v>5000</v>
      </c>
      <c r="E260" s="16"/>
      <c r="F260" s="17"/>
      <c r="G260" s="17"/>
      <c r="H260" s="17"/>
      <c r="I260" s="17"/>
      <c r="J260" s="17"/>
      <c r="K260" s="16">
        <f t="shared" si="26"/>
        <v>5000</v>
      </c>
    </row>
    <row r="261" spans="1:11" x14ac:dyDescent="0.25">
      <c r="A261" s="24"/>
      <c r="B261" s="24">
        <v>637005</v>
      </c>
      <c r="C261" s="24" t="s">
        <v>264</v>
      </c>
      <c r="D261" s="16">
        <v>500</v>
      </c>
      <c r="E261" s="16"/>
      <c r="F261" s="17"/>
      <c r="G261" s="17"/>
      <c r="H261" s="17"/>
      <c r="I261" s="17"/>
      <c r="J261" s="17"/>
      <c r="K261" s="16">
        <f t="shared" si="26"/>
        <v>500</v>
      </c>
    </row>
    <row r="262" spans="1:11" x14ac:dyDescent="0.25">
      <c r="A262" s="24"/>
      <c r="B262" s="24">
        <v>637005</v>
      </c>
      <c r="C262" s="24" t="s">
        <v>265</v>
      </c>
      <c r="D262" s="16">
        <v>50</v>
      </c>
      <c r="E262" s="16"/>
      <c r="F262" s="17"/>
      <c r="G262" s="17"/>
      <c r="H262" s="17"/>
      <c r="I262" s="17"/>
      <c r="J262" s="17"/>
      <c r="K262" s="16">
        <f t="shared" si="26"/>
        <v>50</v>
      </c>
    </row>
    <row r="263" spans="1:11" x14ac:dyDescent="0.25">
      <c r="A263" s="24"/>
      <c r="B263" s="24">
        <v>637005</v>
      </c>
      <c r="C263" s="24" t="s">
        <v>266</v>
      </c>
      <c r="D263" s="16">
        <v>1000</v>
      </c>
      <c r="E263" s="16"/>
      <c r="F263" s="17"/>
      <c r="G263" s="17"/>
      <c r="H263" s="17"/>
      <c r="I263" s="17"/>
      <c r="J263" s="17"/>
      <c r="K263" s="16">
        <f t="shared" si="26"/>
        <v>1000</v>
      </c>
    </row>
    <row r="264" spans="1:11" x14ac:dyDescent="0.25">
      <c r="A264" s="24"/>
      <c r="B264" s="24">
        <v>637005</v>
      </c>
      <c r="C264" s="24" t="s">
        <v>267</v>
      </c>
      <c r="D264" s="16">
        <v>1000</v>
      </c>
      <c r="E264" s="16"/>
      <c r="F264" s="17"/>
      <c r="G264" s="17"/>
      <c r="H264" s="17"/>
      <c r="I264" s="17"/>
      <c r="J264" s="17"/>
      <c r="K264" s="16">
        <f t="shared" si="26"/>
        <v>1000</v>
      </c>
    </row>
    <row r="265" spans="1:11" x14ac:dyDescent="0.25">
      <c r="A265" s="24"/>
      <c r="B265" s="24">
        <v>637005</v>
      </c>
      <c r="C265" s="24" t="s">
        <v>324</v>
      </c>
      <c r="D265" s="16">
        <v>0</v>
      </c>
      <c r="E265" s="16"/>
      <c r="F265" s="17"/>
      <c r="G265" s="17">
        <v>500</v>
      </c>
      <c r="H265" s="17"/>
      <c r="I265" s="17"/>
      <c r="J265" s="17"/>
      <c r="K265" s="16">
        <f>SUM(D265:G265)</f>
        <v>500</v>
      </c>
    </row>
    <row r="266" spans="1:11" x14ac:dyDescent="0.25">
      <c r="A266" s="24"/>
      <c r="B266" s="24">
        <v>637005</v>
      </c>
      <c r="C266" s="24" t="s">
        <v>268</v>
      </c>
      <c r="D266" s="16">
        <v>0</v>
      </c>
      <c r="E266" s="16"/>
      <c r="F266" s="17">
        <v>500</v>
      </c>
      <c r="G266" s="17"/>
      <c r="H266" s="17"/>
      <c r="I266" s="17"/>
      <c r="J266" s="17"/>
      <c r="K266" s="16">
        <f t="shared" si="26"/>
        <v>500</v>
      </c>
    </row>
    <row r="267" spans="1:11" x14ac:dyDescent="0.25">
      <c r="A267" s="24"/>
      <c r="B267" s="24"/>
      <c r="C267" s="24" t="s">
        <v>325</v>
      </c>
      <c r="D267" s="16">
        <v>0</v>
      </c>
      <c r="E267" s="16"/>
      <c r="F267" s="17"/>
      <c r="G267" s="17"/>
      <c r="H267" s="17"/>
      <c r="I267" s="17">
        <v>3000</v>
      </c>
      <c r="J267" s="17"/>
      <c r="K267" s="16">
        <f>SUM(D267:J267)</f>
        <v>3000</v>
      </c>
    </row>
    <row r="268" spans="1:11" x14ac:dyDescent="0.25">
      <c r="A268" s="48"/>
      <c r="B268" s="48"/>
      <c r="C268" s="48"/>
      <c r="D268" s="49">
        <f>SUM(D258:D267)</f>
        <v>11750</v>
      </c>
      <c r="E268" s="49"/>
      <c r="F268" s="50">
        <f>SUM(F258:F266)</f>
        <v>500</v>
      </c>
      <c r="G268" s="50">
        <f>SUM(G258:G266)</f>
        <v>500</v>
      </c>
      <c r="H268" s="50"/>
      <c r="I268" s="50">
        <f>SUM(I258:I267)</f>
        <v>3000</v>
      </c>
      <c r="J268" s="50"/>
      <c r="K268" s="49">
        <f>SUM(D268:J268)</f>
        <v>15750</v>
      </c>
    </row>
    <row r="269" spans="1:11" x14ac:dyDescent="0.25">
      <c r="A269" s="24"/>
      <c r="B269" s="24">
        <v>636</v>
      </c>
      <c r="C269" s="24" t="s">
        <v>269</v>
      </c>
      <c r="D269" s="18">
        <v>1</v>
      </c>
      <c r="E269" s="18"/>
      <c r="F269" s="26"/>
      <c r="G269" s="26"/>
      <c r="H269" s="26"/>
      <c r="I269" s="26"/>
      <c r="J269" s="26"/>
      <c r="K269" s="16">
        <f t="shared" ref="K269:K288" si="27">SUM(D269:F269)</f>
        <v>1</v>
      </c>
    </row>
    <row r="270" spans="1:11" x14ac:dyDescent="0.25">
      <c r="A270" s="24"/>
      <c r="B270" s="24">
        <v>637012</v>
      </c>
      <c r="C270" s="24" t="s">
        <v>270</v>
      </c>
      <c r="D270" s="16">
        <v>7</v>
      </c>
      <c r="E270" s="16"/>
      <c r="F270" s="17"/>
      <c r="G270" s="17"/>
      <c r="H270" s="17"/>
      <c r="I270" s="17"/>
      <c r="J270" s="17"/>
      <c r="K270" s="16">
        <f t="shared" si="27"/>
        <v>7</v>
      </c>
    </row>
    <row r="271" spans="1:11" x14ac:dyDescent="0.25">
      <c r="A271" s="24"/>
      <c r="B271" s="24">
        <v>637012</v>
      </c>
      <c r="C271" s="24" t="s">
        <v>271</v>
      </c>
      <c r="D271" s="16">
        <v>3000</v>
      </c>
      <c r="E271" s="16"/>
      <c r="F271" s="17"/>
      <c r="G271" s="17"/>
      <c r="H271" s="17"/>
      <c r="I271" s="17"/>
      <c r="J271" s="17"/>
      <c r="K271" s="16">
        <f t="shared" si="27"/>
        <v>3000</v>
      </c>
    </row>
    <row r="272" spans="1:11" x14ac:dyDescent="0.25">
      <c r="A272" s="24"/>
      <c r="B272" s="24">
        <v>637012</v>
      </c>
      <c r="C272" s="24" t="s">
        <v>272</v>
      </c>
      <c r="D272" s="16">
        <v>170</v>
      </c>
      <c r="E272" s="16"/>
      <c r="F272" s="17"/>
      <c r="G272" s="17"/>
      <c r="H272" s="17"/>
      <c r="I272" s="17"/>
      <c r="J272" s="17"/>
      <c r="K272" s="16">
        <f t="shared" si="27"/>
        <v>170</v>
      </c>
    </row>
    <row r="273" spans="1:11" x14ac:dyDescent="0.25">
      <c r="A273" s="24"/>
      <c r="B273" s="24">
        <v>637014</v>
      </c>
      <c r="C273" s="24" t="s">
        <v>273</v>
      </c>
      <c r="D273" s="16">
        <v>5550</v>
      </c>
      <c r="E273" s="16"/>
      <c r="F273" s="17"/>
      <c r="G273" s="17"/>
      <c r="H273" s="17"/>
      <c r="I273" s="17"/>
      <c r="J273" s="17"/>
      <c r="K273" s="16">
        <f t="shared" si="27"/>
        <v>5550</v>
      </c>
    </row>
    <row r="274" spans="1:11" x14ac:dyDescent="0.25">
      <c r="A274" s="24"/>
      <c r="B274" s="24">
        <v>637015</v>
      </c>
      <c r="C274" s="24" t="s">
        <v>274</v>
      </c>
      <c r="D274" s="16">
        <v>2848.56</v>
      </c>
      <c r="E274" s="16"/>
      <c r="F274" s="17"/>
      <c r="G274" s="17"/>
      <c r="H274" s="17"/>
      <c r="I274" s="17"/>
      <c r="J274" s="17"/>
      <c r="K274" s="16">
        <f t="shared" si="27"/>
        <v>2848.56</v>
      </c>
    </row>
    <row r="275" spans="1:11" x14ac:dyDescent="0.25">
      <c r="A275" s="24"/>
      <c r="B275" s="24">
        <v>637016</v>
      </c>
      <c r="C275" s="24" t="s">
        <v>275</v>
      </c>
      <c r="D275" s="16">
        <v>1080</v>
      </c>
      <c r="E275" s="16"/>
      <c r="F275" s="17"/>
      <c r="G275" s="17"/>
      <c r="H275" s="17"/>
      <c r="I275" s="17"/>
      <c r="J275" s="17"/>
      <c r="K275" s="16">
        <f t="shared" si="27"/>
        <v>1080</v>
      </c>
    </row>
    <row r="276" spans="1:11" x14ac:dyDescent="0.25">
      <c r="A276" s="24"/>
      <c r="B276" s="24">
        <v>637023</v>
      </c>
      <c r="C276" s="24" t="s">
        <v>276</v>
      </c>
      <c r="D276" s="16">
        <v>200</v>
      </c>
      <c r="E276" s="16"/>
      <c r="F276" s="17"/>
      <c r="G276" s="17"/>
      <c r="H276" s="17"/>
      <c r="I276" s="17"/>
      <c r="J276" s="17"/>
      <c r="K276" s="16">
        <f t="shared" si="27"/>
        <v>200</v>
      </c>
    </row>
    <row r="277" spans="1:11" x14ac:dyDescent="0.25">
      <c r="A277" s="24"/>
      <c r="B277" s="24">
        <v>637027</v>
      </c>
      <c r="C277" s="24" t="s">
        <v>277</v>
      </c>
      <c r="D277" s="16">
        <v>1000</v>
      </c>
      <c r="E277" s="16"/>
      <c r="F277" s="17"/>
      <c r="G277" s="17"/>
      <c r="H277" s="17"/>
      <c r="I277" s="17"/>
      <c r="J277" s="17"/>
      <c r="K277" s="16">
        <f t="shared" si="27"/>
        <v>1000</v>
      </c>
    </row>
    <row r="278" spans="1:11" x14ac:dyDescent="0.25">
      <c r="A278" s="15"/>
      <c r="B278" s="15">
        <v>637027</v>
      </c>
      <c r="C278" s="15" t="s">
        <v>278</v>
      </c>
      <c r="D278" s="16">
        <v>200</v>
      </c>
      <c r="E278" s="16"/>
      <c r="F278" s="17"/>
      <c r="G278" s="17"/>
      <c r="H278" s="17"/>
      <c r="I278" s="17"/>
      <c r="J278" s="17"/>
      <c r="K278" s="16">
        <f t="shared" si="27"/>
        <v>200</v>
      </c>
    </row>
    <row r="279" spans="1:11" x14ac:dyDescent="0.25">
      <c r="A279" s="48" t="s">
        <v>225</v>
      </c>
      <c r="B279" s="48"/>
      <c r="C279" s="48" t="s">
        <v>225</v>
      </c>
      <c r="D279" s="49">
        <f>SUM(D269:D278)</f>
        <v>14056.56</v>
      </c>
      <c r="E279" s="49"/>
      <c r="F279" s="50"/>
      <c r="G279" s="50"/>
      <c r="H279" s="50"/>
      <c r="I279" s="50"/>
      <c r="J279" s="50"/>
      <c r="K279" s="49">
        <f t="shared" si="27"/>
        <v>14056.56</v>
      </c>
    </row>
    <row r="280" spans="1:11" x14ac:dyDescent="0.25">
      <c r="A280" s="15" t="s">
        <v>74</v>
      </c>
      <c r="B280" s="15">
        <v>641001</v>
      </c>
      <c r="C280" s="15" t="s">
        <v>279</v>
      </c>
      <c r="D280" s="16">
        <v>73010.8</v>
      </c>
      <c r="E280" s="16"/>
      <c r="F280" s="17">
        <v>-1000</v>
      </c>
      <c r="G280" s="17">
        <v>-2779.99</v>
      </c>
      <c r="H280" s="17"/>
      <c r="I280" s="17"/>
      <c r="J280" s="17"/>
      <c r="K280" s="16">
        <f>SUM(D280:G280)</f>
        <v>69230.81</v>
      </c>
    </row>
    <row r="281" spans="1:11" x14ac:dyDescent="0.25">
      <c r="A281" s="15" t="s">
        <v>74</v>
      </c>
      <c r="B281" s="15">
        <v>641001</v>
      </c>
      <c r="C281" s="15" t="s">
        <v>280</v>
      </c>
      <c r="D281" s="16">
        <v>64000</v>
      </c>
      <c r="E281" s="16"/>
      <c r="F281" s="17"/>
      <c r="G281" s="17"/>
      <c r="H281" s="17"/>
      <c r="I281" s="17"/>
      <c r="J281" s="17"/>
      <c r="K281" s="16">
        <f t="shared" si="27"/>
        <v>64000</v>
      </c>
    </row>
    <row r="282" spans="1:11" x14ac:dyDescent="0.25">
      <c r="A282" s="15" t="s">
        <v>74</v>
      </c>
      <c r="B282" s="15">
        <v>641001</v>
      </c>
      <c r="C282" s="15" t="s">
        <v>281</v>
      </c>
      <c r="D282" s="16">
        <v>0</v>
      </c>
      <c r="E282" s="16"/>
      <c r="F282" s="17"/>
      <c r="G282" s="17"/>
      <c r="H282" s="17"/>
      <c r="I282" s="17"/>
      <c r="J282" s="17"/>
      <c r="K282" s="16">
        <f t="shared" si="27"/>
        <v>0</v>
      </c>
    </row>
    <row r="283" spans="1:11" x14ac:dyDescent="0.25">
      <c r="A283" s="15" t="s">
        <v>74</v>
      </c>
      <c r="B283" s="15">
        <v>641001</v>
      </c>
      <c r="C283" s="15" t="s">
        <v>282</v>
      </c>
      <c r="D283" s="16">
        <v>0</v>
      </c>
      <c r="E283" s="16"/>
      <c r="F283" s="17"/>
      <c r="G283" s="17"/>
      <c r="H283" s="17"/>
      <c r="I283" s="17"/>
      <c r="J283" s="17"/>
      <c r="K283" s="16">
        <f t="shared" si="27"/>
        <v>0</v>
      </c>
    </row>
    <row r="284" spans="1:11" x14ac:dyDescent="0.25">
      <c r="A284" s="15"/>
      <c r="B284" s="15">
        <v>641001</v>
      </c>
      <c r="C284" s="15" t="s">
        <v>313</v>
      </c>
      <c r="D284" s="16">
        <v>0</v>
      </c>
      <c r="E284" s="16"/>
      <c r="F284" s="17"/>
      <c r="G284" s="26">
        <v>4000</v>
      </c>
      <c r="H284" s="26"/>
      <c r="I284" s="26"/>
      <c r="J284" s="26"/>
      <c r="K284" s="16">
        <f>SUM(D284:G284)</f>
        <v>4000</v>
      </c>
    </row>
    <row r="285" spans="1:11" x14ac:dyDescent="0.25">
      <c r="A285" s="15" t="s">
        <v>74</v>
      </c>
      <c r="B285" s="15">
        <v>721001</v>
      </c>
      <c r="C285" s="15" t="s">
        <v>283</v>
      </c>
      <c r="D285" s="16">
        <v>0</v>
      </c>
      <c r="E285" s="16"/>
      <c r="F285" s="17"/>
      <c r="G285" s="17"/>
      <c r="H285" s="17"/>
      <c r="I285" s="17"/>
      <c r="J285" s="17"/>
      <c r="K285" s="16">
        <f t="shared" si="27"/>
        <v>0</v>
      </c>
    </row>
    <row r="286" spans="1:11" x14ac:dyDescent="0.25">
      <c r="A286" s="15" t="s">
        <v>74</v>
      </c>
      <c r="B286" s="15">
        <v>721001</v>
      </c>
      <c r="C286" s="15" t="s">
        <v>284</v>
      </c>
      <c r="D286" s="16">
        <v>40000</v>
      </c>
      <c r="E286" s="16"/>
      <c r="F286" s="17">
        <v>55000</v>
      </c>
      <c r="G286" s="17"/>
      <c r="H286" s="17"/>
      <c r="I286" s="17"/>
      <c r="J286" s="17"/>
      <c r="K286" s="16">
        <f t="shared" si="27"/>
        <v>95000</v>
      </c>
    </row>
    <row r="287" spans="1:11" x14ac:dyDescent="0.25">
      <c r="A287" s="15" t="s">
        <v>74</v>
      </c>
      <c r="B287" s="15">
        <v>721001</v>
      </c>
      <c r="C287" s="15" t="s">
        <v>285</v>
      </c>
      <c r="D287" s="18">
        <v>0</v>
      </c>
      <c r="E287" s="16"/>
      <c r="F287" s="17"/>
      <c r="G287" s="17"/>
      <c r="H287" s="17"/>
      <c r="I287" s="17"/>
      <c r="J287" s="17"/>
      <c r="K287" s="16">
        <f t="shared" si="27"/>
        <v>0</v>
      </c>
    </row>
    <row r="288" spans="1:11" x14ac:dyDescent="0.25">
      <c r="A288" s="15" t="s">
        <v>74</v>
      </c>
      <c r="B288" s="15">
        <v>641001</v>
      </c>
      <c r="C288" s="15" t="s">
        <v>286</v>
      </c>
      <c r="D288" s="16">
        <v>5000</v>
      </c>
      <c r="E288" s="16"/>
      <c r="F288" s="17"/>
      <c r="G288" s="17"/>
      <c r="H288" s="17"/>
      <c r="I288" s="17"/>
      <c r="J288" s="17"/>
      <c r="K288" s="16">
        <f t="shared" si="27"/>
        <v>5000</v>
      </c>
    </row>
    <row r="289" spans="1:11" x14ac:dyDescent="0.25">
      <c r="A289" s="48" t="s">
        <v>225</v>
      </c>
      <c r="B289" s="48" t="s">
        <v>225</v>
      </c>
      <c r="C289" s="48" t="s">
        <v>287</v>
      </c>
      <c r="D289" s="49">
        <f>SUM(D280:D288)</f>
        <v>182010.8</v>
      </c>
      <c r="E289" s="49"/>
      <c r="F289" s="50">
        <f>SUM(F280:F288)</f>
        <v>54000</v>
      </c>
      <c r="G289" s="50">
        <f>SUM(G280:G288)</f>
        <v>1220.0100000000002</v>
      </c>
      <c r="H289" s="50"/>
      <c r="I289" s="50"/>
      <c r="J289" s="50"/>
      <c r="K289" s="49">
        <f>SUM(D289:J289)</f>
        <v>237230.81</v>
      </c>
    </row>
    <row r="290" spans="1:11" x14ac:dyDescent="0.25">
      <c r="A290" s="24" t="s">
        <v>74</v>
      </c>
      <c r="B290" s="24">
        <v>711001</v>
      </c>
      <c r="C290" s="24" t="s">
        <v>288</v>
      </c>
      <c r="D290" s="16">
        <v>0</v>
      </c>
      <c r="E290" s="16"/>
      <c r="F290" s="17"/>
      <c r="G290" s="17"/>
      <c r="H290" s="17"/>
      <c r="I290" s="17"/>
      <c r="J290" s="17"/>
      <c r="K290" s="16">
        <f t="shared" ref="K290" si="28">SUM(D290:F290)</f>
        <v>0</v>
      </c>
    </row>
    <row r="291" spans="1:11" x14ac:dyDescent="0.25">
      <c r="A291" s="15" t="s">
        <v>74</v>
      </c>
      <c r="B291" s="15">
        <v>713005</v>
      </c>
      <c r="C291" s="15" t="s">
        <v>289</v>
      </c>
      <c r="D291" s="16">
        <v>5000</v>
      </c>
      <c r="E291" s="16"/>
      <c r="F291" s="17"/>
      <c r="G291" s="17"/>
      <c r="H291" s="17"/>
      <c r="I291" s="17"/>
      <c r="J291" s="17">
        <v>-921.2</v>
      </c>
      <c r="K291" s="16">
        <f>SUM(D291:J291)</f>
        <v>4078.8</v>
      </c>
    </row>
    <row r="292" spans="1:11" x14ac:dyDescent="0.25">
      <c r="A292" s="48" t="s">
        <v>225</v>
      </c>
      <c r="B292" s="48" t="s">
        <v>225</v>
      </c>
      <c r="C292" s="48" t="s">
        <v>225</v>
      </c>
      <c r="D292" s="49">
        <f t="shared" ref="D292" si="29">SUM(D290:D291)</f>
        <v>5000</v>
      </c>
      <c r="E292" s="49"/>
      <c r="F292" s="50"/>
      <c r="G292" s="50"/>
      <c r="H292" s="50"/>
      <c r="I292" s="50"/>
      <c r="J292" s="50">
        <f>SUM(J290:J291)</f>
        <v>-921.2</v>
      </c>
      <c r="K292" s="49">
        <f>SUM(D292:J292)</f>
        <v>4078.8</v>
      </c>
    </row>
    <row r="293" spans="1:11" x14ac:dyDescent="0.25">
      <c r="A293" s="15" t="s">
        <v>74</v>
      </c>
      <c r="B293" s="15">
        <v>821005</v>
      </c>
      <c r="C293" s="15" t="s">
        <v>290</v>
      </c>
      <c r="D293" s="16">
        <v>78924</v>
      </c>
      <c r="E293" s="16"/>
      <c r="F293" s="17"/>
      <c r="G293" s="17"/>
      <c r="H293" s="17"/>
      <c r="I293" s="17"/>
      <c r="J293" s="17"/>
      <c r="K293" s="16">
        <f t="shared" ref="K293:K296" si="30">SUM(D293:F293)</f>
        <v>78924</v>
      </c>
    </row>
    <row r="294" spans="1:11" x14ac:dyDescent="0.25">
      <c r="A294" s="15" t="s">
        <v>74</v>
      </c>
      <c r="B294" s="15">
        <v>651002</v>
      </c>
      <c r="C294" s="15" t="s">
        <v>291</v>
      </c>
      <c r="D294" s="16">
        <v>10000</v>
      </c>
      <c r="E294" s="16"/>
      <c r="F294" s="17"/>
      <c r="G294" s="17"/>
      <c r="H294" s="17"/>
      <c r="I294" s="17"/>
      <c r="J294" s="17"/>
      <c r="K294" s="16">
        <f t="shared" si="30"/>
        <v>10000</v>
      </c>
    </row>
    <row r="295" spans="1:11" x14ac:dyDescent="0.25">
      <c r="A295" s="15" t="s">
        <v>74</v>
      </c>
      <c r="B295" s="15">
        <v>821005</v>
      </c>
      <c r="C295" s="15" t="s">
        <v>292</v>
      </c>
      <c r="D295" s="16">
        <v>100000</v>
      </c>
      <c r="E295" s="16"/>
      <c r="F295" s="17"/>
      <c r="G295" s="17"/>
      <c r="H295" s="17"/>
      <c r="I295" s="17"/>
      <c r="J295" s="17"/>
      <c r="K295" s="16">
        <f t="shared" si="30"/>
        <v>100000</v>
      </c>
    </row>
    <row r="296" spans="1:11" x14ac:dyDescent="0.25">
      <c r="A296" s="15" t="s">
        <v>74</v>
      </c>
      <c r="B296" s="15">
        <v>651002</v>
      </c>
      <c r="C296" s="15" t="s">
        <v>293</v>
      </c>
      <c r="D296" s="16">
        <v>12000</v>
      </c>
      <c r="E296" s="16"/>
      <c r="F296" s="17"/>
      <c r="G296" s="17"/>
      <c r="H296" s="17"/>
      <c r="I296" s="17"/>
      <c r="J296" s="17"/>
      <c r="K296" s="16">
        <f t="shared" si="30"/>
        <v>12000</v>
      </c>
    </row>
    <row r="297" spans="1:11" x14ac:dyDescent="0.25">
      <c r="A297" s="48" t="s">
        <v>294</v>
      </c>
      <c r="B297" s="48" t="s">
        <v>225</v>
      </c>
      <c r="C297" s="48" t="s">
        <v>16</v>
      </c>
      <c r="D297" s="49">
        <f>SUM(D293:D296)</f>
        <v>200924</v>
      </c>
      <c r="E297" s="49"/>
      <c r="F297" s="50"/>
      <c r="G297" s="50"/>
      <c r="H297" s="50"/>
      <c r="I297" s="50"/>
      <c r="J297" s="50"/>
      <c r="K297" s="49">
        <f>SUM(D297:J297)</f>
        <v>200924</v>
      </c>
    </row>
    <row r="298" spans="1:11" x14ac:dyDescent="0.25">
      <c r="A298" s="15" t="s">
        <v>74</v>
      </c>
      <c r="B298" s="15">
        <v>717</v>
      </c>
      <c r="C298" s="15" t="s">
        <v>295</v>
      </c>
      <c r="D298" s="16">
        <v>3500</v>
      </c>
      <c r="E298" s="16"/>
      <c r="F298" s="17"/>
      <c r="G298" s="17"/>
      <c r="H298" s="17"/>
      <c r="I298" s="17"/>
      <c r="J298" s="17"/>
      <c r="K298" s="16">
        <f t="shared" ref="K298:K303" si="31">SUM(D298:F298)</f>
        <v>3500</v>
      </c>
    </row>
    <row r="299" spans="1:11" x14ac:dyDescent="0.25">
      <c r="A299" s="15" t="s">
        <v>74</v>
      </c>
      <c r="B299" s="15">
        <v>716</v>
      </c>
      <c r="C299" s="15" t="s">
        <v>296</v>
      </c>
      <c r="D299" s="16">
        <v>2100</v>
      </c>
      <c r="E299" s="16"/>
      <c r="F299" s="17"/>
      <c r="G299" s="17"/>
      <c r="H299" s="17"/>
      <c r="I299" s="17"/>
      <c r="J299" s="17"/>
      <c r="K299" s="16">
        <f t="shared" si="31"/>
        <v>2100</v>
      </c>
    </row>
    <row r="300" spans="1:11" x14ac:dyDescent="0.25">
      <c r="A300" s="15" t="s">
        <v>74</v>
      </c>
      <c r="B300" s="15">
        <v>716</v>
      </c>
      <c r="C300" s="15" t="s">
        <v>297</v>
      </c>
      <c r="D300" s="16">
        <v>0</v>
      </c>
      <c r="E300" s="16"/>
      <c r="F300" s="17"/>
      <c r="G300" s="17"/>
      <c r="H300" s="17"/>
      <c r="I300" s="17"/>
      <c r="J300" s="17"/>
      <c r="K300" s="16">
        <f t="shared" si="31"/>
        <v>0</v>
      </c>
    </row>
    <row r="301" spans="1:11" x14ac:dyDescent="0.25">
      <c r="A301" s="15" t="s">
        <v>74</v>
      </c>
      <c r="B301" s="15">
        <v>716</v>
      </c>
      <c r="C301" s="15" t="s">
        <v>298</v>
      </c>
      <c r="D301" s="16">
        <v>0</v>
      </c>
      <c r="E301" s="16"/>
      <c r="F301" s="17"/>
      <c r="G301" s="17"/>
      <c r="H301" s="17"/>
      <c r="I301" s="17"/>
      <c r="J301" s="17"/>
      <c r="K301" s="16">
        <f t="shared" si="31"/>
        <v>0</v>
      </c>
    </row>
    <row r="302" spans="1:11" x14ac:dyDescent="0.25">
      <c r="A302" s="24" t="s">
        <v>74</v>
      </c>
      <c r="B302" s="24">
        <v>716</v>
      </c>
      <c r="C302" s="24" t="s">
        <v>299</v>
      </c>
      <c r="D302" s="16">
        <v>0</v>
      </c>
      <c r="E302" s="16"/>
      <c r="F302" s="17"/>
      <c r="G302" s="17"/>
      <c r="H302" s="17"/>
      <c r="I302" s="17"/>
      <c r="J302" s="17"/>
      <c r="K302" s="16">
        <f t="shared" si="31"/>
        <v>0</v>
      </c>
    </row>
    <row r="303" spans="1:11" x14ac:dyDescent="0.25">
      <c r="A303" s="15" t="s">
        <v>74</v>
      </c>
      <c r="B303" s="15">
        <v>637005</v>
      </c>
      <c r="C303" s="15" t="s">
        <v>300</v>
      </c>
      <c r="D303" s="16">
        <v>0</v>
      </c>
      <c r="E303" s="16"/>
      <c r="F303" s="17"/>
      <c r="G303" s="17"/>
      <c r="H303" s="17"/>
      <c r="I303" s="17"/>
      <c r="J303" s="17"/>
      <c r="K303" s="16">
        <f t="shared" si="31"/>
        <v>0</v>
      </c>
    </row>
    <row r="304" spans="1:11" x14ac:dyDescent="0.25">
      <c r="A304" s="48" t="s">
        <v>225</v>
      </c>
      <c r="B304" s="48" t="s">
        <v>225</v>
      </c>
      <c r="C304" s="48" t="s">
        <v>225</v>
      </c>
      <c r="D304" s="49">
        <f>SUM(D298:D303)</f>
        <v>5600</v>
      </c>
      <c r="E304" s="49"/>
      <c r="F304" s="50"/>
      <c r="G304" s="50"/>
      <c r="H304" s="50"/>
      <c r="I304" s="50"/>
      <c r="J304" s="50"/>
      <c r="K304" s="49">
        <f>SUM(D304:J304)</f>
        <v>5600</v>
      </c>
    </row>
    <row r="305" spans="1:13" x14ac:dyDescent="0.25">
      <c r="A305" s="24" t="s">
        <v>74</v>
      </c>
      <c r="B305" s="24"/>
      <c r="C305" s="24" t="s">
        <v>301</v>
      </c>
      <c r="D305" s="16">
        <v>0</v>
      </c>
      <c r="E305" s="16"/>
      <c r="F305" s="17"/>
      <c r="G305" s="17"/>
      <c r="H305" s="17"/>
      <c r="I305" s="17"/>
      <c r="J305" s="17"/>
      <c r="K305" s="16">
        <f t="shared" ref="K305:K310" si="32">SUM(D305:F305)</f>
        <v>0</v>
      </c>
    </row>
    <row r="306" spans="1:13" x14ac:dyDescent="0.25">
      <c r="A306" s="28" t="s">
        <v>74</v>
      </c>
      <c r="B306" s="28"/>
      <c r="C306" s="28" t="s">
        <v>45</v>
      </c>
      <c r="D306" s="16">
        <v>0</v>
      </c>
      <c r="E306" s="16"/>
      <c r="F306" s="17"/>
      <c r="G306" s="17"/>
      <c r="H306" s="17"/>
      <c r="I306" s="17"/>
      <c r="J306" s="17"/>
      <c r="K306" s="16">
        <f t="shared" si="32"/>
        <v>0</v>
      </c>
    </row>
    <row r="307" spans="1:13" x14ac:dyDescent="0.25">
      <c r="A307" s="28" t="s">
        <v>74</v>
      </c>
      <c r="B307" s="28">
        <v>642026</v>
      </c>
      <c r="C307" s="28" t="s">
        <v>302</v>
      </c>
      <c r="D307" s="16">
        <v>0</v>
      </c>
      <c r="E307" s="16"/>
      <c r="F307" s="17"/>
      <c r="G307" s="17"/>
      <c r="H307" s="17"/>
      <c r="I307" s="17"/>
      <c r="J307" s="17"/>
      <c r="K307" s="16">
        <f t="shared" si="32"/>
        <v>0</v>
      </c>
    </row>
    <row r="308" spans="1:13" x14ac:dyDescent="0.25">
      <c r="A308" s="28" t="s">
        <v>74</v>
      </c>
      <c r="B308" s="28"/>
      <c r="C308" s="28" t="s">
        <v>47</v>
      </c>
      <c r="D308" s="16">
        <v>0</v>
      </c>
      <c r="E308" s="16"/>
      <c r="F308" s="17"/>
      <c r="G308" s="17"/>
      <c r="H308" s="17"/>
      <c r="I308" s="17"/>
      <c r="J308" s="17"/>
      <c r="K308" s="16">
        <f t="shared" si="32"/>
        <v>0</v>
      </c>
    </row>
    <row r="309" spans="1:13" x14ac:dyDescent="0.25">
      <c r="A309" s="28" t="s">
        <v>74</v>
      </c>
      <c r="B309" s="28">
        <v>636001</v>
      </c>
      <c r="C309" s="28" t="s">
        <v>303</v>
      </c>
      <c r="D309" s="16">
        <v>0</v>
      </c>
      <c r="E309" s="16"/>
      <c r="F309" s="17"/>
      <c r="G309" s="17"/>
      <c r="H309" s="17"/>
      <c r="I309" s="17"/>
      <c r="J309" s="17"/>
      <c r="K309" s="16">
        <f t="shared" si="32"/>
        <v>0</v>
      </c>
    </row>
    <row r="310" spans="1:13" x14ac:dyDescent="0.25">
      <c r="A310" s="28" t="s">
        <v>74</v>
      </c>
      <c r="B310" s="28"/>
      <c r="C310" s="28" t="s">
        <v>304</v>
      </c>
      <c r="D310" s="16">
        <v>0</v>
      </c>
      <c r="E310" s="16"/>
      <c r="F310" s="17"/>
      <c r="G310" s="17"/>
      <c r="H310" s="17"/>
      <c r="I310" s="17"/>
      <c r="J310" s="17"/>
      <c r="K310" s="16">
        <f t="shared" si="32"/>
        <v>0</v>
      </c>
      <c r="M310" s="67"/>
    </row>
    <row r="311" spans="1:13" x14ac:dyDescent="0.25">
      <c r="A311" s="48" t="s">
        <v>225</v>
      </c>
      <c r="B311" s="61" t="s">
        <v>225</v>
      </c>
      <c r="C311" s="61" t="s">
        <v>225</v>
      </c>
      <c r="D311" s="49">
        <f t="shared" ref="D311" si="33">SUM(D305:D310)</f>
        <v>0</v>
      </c>
      <c r="E311" s="49"/>
      <c r="F311" s="50"/>
      <c r="G311" s="50"/>
      <c r="H311" s="50"/>
      <c r="I311" s="50"/>
      <c r="J311" s="50"/>
      <c r="K311" s="49">
        <f>SUM(D311:F311)</f>
        <v>0</v>
      </c>
    </row>
    <row r="312" spans="1:13" ht="15.75" thickBot="1" x14ac:dyDescent="0.3">
      <c r="A312" s="37" t="s">
        <v>305</v>
      </c>
      <c r="B312" s="37" t="s">
        <v>225</v>
      </c>
      <c r="C312" s="37" t="s">
        <v>306</v>
      </c>
      <c r="D312" s="38">
        <f>SUM(D311,D304,D297,D292,D289,D279,D268,D257,D246,D235,D229,D225)</f>
        <v>783421.36</v>
      </c>
      <c r="E312" s="38"/>
      <c r="F312" s="39">
        <f>SUM(F225+F229+F235+F246+F257+F268+F279+F289+F292+F297+F304+F311)</f>
        <v>55500</v>
      </c>
      <c r="G312" s="39">
        <f>SUM(G225+G229+G235+G246+G257+G268+G279+G289+G292+G297+G304+G311)</f>
        <v>1749.0000000000002</v>
      </c>
      <c r="H312" s="39"/>
      <c r="I312" s="39">
        <f>SUM(I225+I229+I235+I246+I257+I268+I279+I289+I292+I297+I304)</f>
        <v>10000</v>
      </c>
      <c r="J312" s="39">
        <f>SUM(J225+J229+J235+J246+J257+J268+J279+J289+J292+J297+J304+J311)</f>
        <v>-921.2</v>
      </c>
      <c r="K312" s="38">
        <f>SUM(D312:J312)</f>
        <v>849749.16</v>
      </c>
    </row>
    <row r="313" spans="1:13" ht="15.75" thickBot="1" x14ac:dyDescent="0.3">
      <c r="A313" s="68" t="s">
        <v>307</v>
      </c>
      <c r="B313" s="69"/>
      <c r="C313" s="70"/>
      <c r="D313" s="40">
        <f t="shared" ref="D313:I313" si="34">SUM(D83+D96+D104+D108+D121+D136+D151+D174+D187+D208+D220+D312)</f>
        <v>3711849.69</v>
      </c>
      <c r="E313" s="40">
        <f t="shared" si="34"/>
        <v>91778.66</v>
      </c>
      <c r="F313" s="41">
        <f t="shared" si="34"/>
        <v>107981.53</v>
      </c>
      <c r="G313" s="41">
        <f t="shared" si="34"/>
        <v>99543.64</v>
      </c>
      <c r="H313" s="41">
        <f t="shared" si="34"/>
        <v>8572.0400000000009</v>
      </c>
      <c r="I313" s="41">
        <f t="shared" si="34"/>
        <v>24946.400000000001</v>
      </c>
      <c r="J313" s="41">
        <f>SUM(J83+J96+J104+J108+J121+J136+J151+J174+J187+J208+J220+J312)</f>
        <v>25596.209999999995</v>
      </c>
      <c r="K313" s="40">
        <f>SUM(K83+K96+K104+K108+K121+K136+K151+K174+K187+K208+K220+K312)</f>
        <v>4070268.17</v>
      </c>
      <c r="M313" s="67"/>
    </row>
    <row r="314" spans="1:13" x14ac:dyDescent="0.2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</row>
    <row r="315" spans="1:13" x14ac:dyDescent="0.25">
      <c r="A315" s="42" t="s">
        <v>308</v>
      </c>
      <c r="B315" s="42"/>
      <c r="C315" s="42"/>
      <c r="D315" s="42"/>
      <c r="E315" s="42"/>
      <c r="F315" s="42" t="s">
        <v>309</v>
      </c>
      <c r="G315" s="2"/>
      <c r="H315" s="2"/>
      <c r="I315" s="2"/>
      <c r="J315" s="2"/>
      <c r="K315" s="42"/>
    </row>
    <row r="316" spans="1:13" x14ac:dyDescent="0.25">
      <c r="A316" s="42"/>
      <c r="B316" s="42"/>
      <c r="C316" s="42"/>
      <c r="D316" s="42"/>
      <c r="E316" s="42"/>
      <c r="F316" s="42" t="s">
        <v>310</v>
      </c>
      <c r="G316" s="2"/>
      <c r="H316" s="2"/>
      <c r="I316" s="2"/>
      <c r="J316" s="2"/>
      <c r="K316" s="42"/>
    </row>
    <row r="317" spans="1:13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42"/>
    </row>
  </sheetData>
  <mergeCells count="6">
    <mergeCell ref="A313:C313"/>
    <mergeCell ref="A71:C71"/>
    <mergeCell ref="B1:K1"/>
    <mergeCell ref="B2:K2"/>
    <mergeCell ref="E5:J5"/>
    <mergeCell ref="E79:J79"/>
  </mergeCells>
  <pageMargins left="0.15748031496062992" right="0.15748031496062992" top="0.15748031496062992" bottom="0.19685039370078741" header="0.15748031496062992" footer="0.15748031496062992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Žmijovský</cp:lastModifiedBy>
  <cp:lastPrinted>2016-08-26T09:53:26Z</cp:lastPrinted>
  <dcterms:created xsi:type="dcterms:W3CDTF">2016-05-18T07:44:47Z</dcterms:created>
  <dcterms:modified xsi:type="dcterms:W3CDTF">2016-09-10T06:34:31Z</dcterms:modified>
</cp:coreProperties>
</file>