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Žmijovský\Downloads\"/>
    </mc:Choice>
  </mc:AlternateContent>
  <bookViews>
    <workbookView xWindow="0" yWindow="0" windowWidth="18015" windowHeight="7275"/>
  </bookViews>
  <sheets>
    <sheet name="Hárok1" sheetId="1" r:id="rId1"/>
    <sheet name="Hárok2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F277" i="1" l="1"/>
  <c r="G269" i="1"/>
  <c r="G238" i="1"/>
  <c r="F238" i="1"/>
  <c r="F239" i="1"/>
  <c r="G237" i="1"/>
  <c r="E238" i="1"/>
  <c r="D238" i="1"/>
  <c r="F248" i="1"/>
  <c r="F331" i="1" s="1"/>
  <c r="F332" i="1" s="1"/>
  <c r="G246" i="1"/>
  <c r="G248" i="1"/>
  <c r="F301" i="1"/>
  <c r="G299" i="1"/>
  <c r="G301" i="1" s="1"/>
  <c r="G298" i="1"/>
  <c r="G148" i="1"/>
  <c r="G158" i="1" s="1"/>
  <c r="E144" i="1"/>
  <c r="G133" i="1"/>
  <c r="F158" i="1"/>
  <c r="G170" i="1"/>
  <c r="G175" i="1"/>
  <c r="G187" i="1" s="1"/>
  <c r="F144" i="1"/>
  <c r="G222" i="1"/>
  <c r="G223" i="1"/>
  <c r="F223" i="1"/>
  <c r="G219" i="1"/>
  <c r="F187" i="1"/>
  <c r="F175" i="1"/>
  <c r="F145" i="1"/>
  <c r="G139" i="1"/>
  <c r="G140" i="1"/>
  <c r="G144" i="1" s="1"/>
  <c r="G145" i="1" s="1"/>
  <c r="G141" i="1"/>
  <c r="G330" i="1"/>
  <c r="G326" i="1"/>
  <c r="G320" i="1"/>
  <c r="G314" i="1"/>
  <c r="G311" i="1"/>
  <c r="G288" i="1"/>
  <c r="G277" i="1"/>
  <c r="G266" i="1"/>
  <c r="G255" i="1"/>
  <c r="G244" i="1"/>
  <c r="G331" i="1" s="1"/>
  <c r="G230" i="1"/>
  <c r="G239" i="1" s="1"/>
  <c r="G220" i="1"/>
  <c r="G224" i="1" s="1"/>
  <c r="G202" i="1"/>
  <c r="G203" i="1"/>
  <c r="G197" i="1"/>
  <c r="G178" i="1"/>
  <c r="G126" i="1"/>
  <c r="G128" i="1"/>
  <c r="G116" i="1"/>
  <c r="G106" i="1"/>
  <c r="G103" i="1"/>
  <c r="G107" i="1" s="1"/>
  <c r="G98" i="1"/>
  <c r="G93" i="1"/>
  <c r="G89" i="1"/>
  <c r="G99" i="1" s="1"/>
  <c r="G83" i="1"/>
  <c r="G75" i="1"/>
  <c r="G62" i="1"/>
  <c r="G28" i="1"/>
  <c r="F15" i="1"/>
  <c r="F76" i="1"/>
  <c r="F220" i="1"/>
  <c r="F224" i="1"/>
  <c r="G7" i="1"/>
  <c r="G15" i="1"/>
  <c r="G76" i="1" s="1"/>
  <c r="E326" i="1"/>
  <c r="E15" i="1"/>
  <c r="E28" i="1"/>
  <c r="E76" i="1" s="1"/>
  <c r="E62" i="1"/>
  <c r="E75" i="1"/>
  <c r="E83" i="1"/>
  <c r="E89" i="1"/>
  <c r="E99" i="1" s="1"/>
  <c r="E332" i="1" s="1"/>
  <c r="E93" i="1"/>
  <c r="E98" i="1"/>
  <c r="E103" i="1"/>
  <c r="E107" i="1" s="1"/>
  <c r="E106" i="1"/>
  <c r="E116" i="1"/>
  <c r="E126" i="1"/>
  <c r="E128" i="1"/>
  <c r="E145" i="1"/>
  <c r="E158" i="1"/>
  <c r="E175" i="1"/>
  <c r="E202" i="1"/>
  <c r="E197" i="1"/>
  <c r="E203" i="1"/>
  <c r="E220" i="1"/>
  <c r="E230" i="1"/>
  <c r="E239" i="1" s="1"/>
  <c r="E277" i="1"/>
  <c r="E320" i="1"/>
  <c r="E311" i="1"/>
  <c r="E301" i="1"/>
  <c r="E288" i="1"/>
  <c r="E266" i="1"/>
  <c r="E255" i="1"/>
  <c r="E248" i="1"/>
  <c r="E244" i="1"/>
  <c r="E178" i="1"/>
  <c r="E187" i="1"/>
  <c r="E223" i="1"/>
  <c r="D75" i="1"/>
  <c r="D320" i="1"/>
  <c r="D202" i="1"/>
  <c r="D288" i="1"/>
  <c r="D126" i="1"/>
  <c r="D128" i="1" s="1"/>
  <c r="D116" i="1"/>
  <c r="D93" i="1"/>
  <c r="D28" i="1"/>
  <c r="D76" i="1" s="1"/>
  <c r="D230" i="1"/>
  <c r="E314" i="1"/>
  <c r="E330" i="1"/>
  <c r="D103" i="1"/>
  <c r="D107" i="1" s="1"/>
  <c r="D311" i="1"/>
  <c r="D220" i="1"/>
  <c r="D158" i="1"/>
  <c r="D144" i="1"/>
  <c r="D145" i="1"/>
  <c r="D15" i="1"/>
  <c r="D301" i="1"/>
  <c r="D89" i="1"/>
  <c r="D99" i="1"/>
  <c r="D277" i="1"/>
  <c r="D266" i="1"/>
  <c r="D255" i="1"/>
  <c r="D197" i="1"/>
  <c r="D67" i="1"/>
  <c r="D330" i="1"/>
  <c r="D326" i="1"/>
  <c r="D314" i="1"/>
  <c r="D331" i="1" s="1"/>
  <c r="D248" i="1"/>
  <c r="D244" i="1"/>
  <c r="D223" i="1"/>
  <c r="D224" i="1"/>
  <c r="D178" i="1"/>
  <c r="D175" i="1"/>
  <c r="D187" i="1" s="1"/>
  <c r="D106" i="1"/>
  <c r="D98" i="1"/>
  <c r="D83" i="1"/>
  <c r="D62" i="1"/>
  <c r="E331" i="1"/>
  <c r="D239" i="1"/>
  <c r="D203" i="1"/>
  <c r="E224" i="1"/>
  <c r="G332" i="1" l="1"/>
  <c r="D332" i="1"/>
</calcChain>
</file>

<file path=xl/comments1.xml><?xml version="1.0" encoding="utf-8"?>
<comments xmlns="http://schemas.openxmlformats.org/spreadsheetml/2006/main">
  <authors>
    <author>Ekonom</author>
    <author>Obec</author>
  </authors>
  <commentList>
    <comment ref="F7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na základe schváleného štátneho rozpočtu</t>
        </r>
      </text>
    </comment>
    <comment ref="D14" authorId="1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Zvýšenie príjmov na základe zvýšenia poplatku za odvoz TKO.
FO: 56 500 €,
PO:   7 500 €.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prevažne príjem z refundácie - stavebný úrad</t>
        </r>
      </text>
    </comment>
    <comment ref="G27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prevažne príjem z refundácie - stavebný úrad</t>
        </r>
      </text>
    </comment>
    <comment ref="E69" authorId="1" shape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2017)</t>
        </r>
        <r>
          <rPr>
            <sz val="8"/>
            <color indexed="81"/>
            <rFont val="Tahoma"/>
            <charset val="1"/>
          </rPr>
          <t xml:space="preserve">
Predpoklad tvorby RF zahŕňa položky, u ktorých je predpoklad, že do konca roka 2017 nebudú vyčerpané:
- výstavba MK 3. etapa                175 000,00 €
- výstavba garáži PrO                     50 000,00 €
- oplotenie cintorína                         25 000,00 €
- rozšírenie kanalizácie                     40 000,00 €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           290 000,00 €</t>
        </r>
      </text>
    </comment>
    <comment ref="G69" authorId="1" shape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2017)</t>
        </r>
        <r>
          <rPr>
            <sz val="8"/>
            <color indexed="81"/>
            <rFont val="Tahoma"/>
            <charset val="1"/>
          </rPr>
          <t xml:space="preserve">
Predpoklad tvorby RF zahŕňa položky, u ktorých je predpoklad, že do konca roka 2017 nebudú vyčerpané:
- výstavba MK 3. etapa                175 000,00 €
- výstavba garáži PrO                     50 000,00 €
- oplotenie cintorína                         25 000,00 €
- rozšírenie kanalizácie                     40 000,00 €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           290 000,00 €</t>
        </r>
      </text>
    </comment>
    <comment ref="E71" authorId="1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Predpokladaný prevod do fondu združených prostriedkov.</t>
        </r>
      </text>
    </comment>
    <comment ref="G71" authorId="1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Predpokladaný prevod do fondu združených prostriedkov.</t>
        </r>
      </text>
    </comment>
    <comment ref="D72" authorId="1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SŠ pravdepodobne do konca roka 2015 nebude čerpať kapitálové výdavky na rok 2015 v celkovej výške, preto je časť presunutá do rozpočtu na rok 2016.</t>
        </r>
      </text>
    </comment>
    <comment ref="F133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monitorovacia správa za rok 2017</t>
        </r>
      </text>
    </comment>
    <comment ref="F139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PHM - pretože traktor je majetkom obce</t>
        </r>
      </text>
    </comment>
    <comment ref="F140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na základe uzavretých zmlúv</t>
        </r>
      </text>
    </comment>
    <comment ref="F141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v prípade, že to bude potrebné</t>
        </r>
      </text>
    </comment>
    <comment ref="E15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Ekonom
</t>
        </r>
        <r>
          <rPr>
            <sz val="9"/>
            <color indexed="81"/>
            <rFont val="Tahoma"/>
            <family val="2"/>
            <charset val="238"/>
          </rPr>
          <t>lávka  55 000 € bez DPH
1 500 € projektová dokomentácia
160 000 € bez DPH premostenie
5 500 € projektová dokumentácia</t>
        </r>
      </text>
    </comment>
    <comment ref="G15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Ekonom
</t>
        </r>
        <r>
          <rPr>
            <sz val="9"/>
            <color indexed="81"/>
            <rFont val="Tahoma"/>
            <family val="2"/>
            <charset val="238"/>
          </rPr>
          <t>lávka  55 000 € bez DPH
1 500 € projektová dokomentácia
160 000 € bez DPH premostenie
5 500 € projektová dokumentácia</t>
        </r>
      </text>
    </comment>
    <comment ref="F170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na základe výpočtu podľa nového koeficientu</t>
        </r>
      </text>
    </comment>
    <comment ref="E184" authorId="0" shapeId="0">
      <text>
        <r>
          <rPr>
            <b/>
            <sz val="9"/>
            <color indexed="81"/>
            <rFont val="Tahoma"/>
            <family val="2"/>
            <charset val="238"/>
          </rPr>
          <t>Ekonom:</t>
        </r>
        <r>
          <rPr>
            <sz val="9"/>
            <color indexed="81"/>
            <rFont val="Tahoma"/>
            <family val="2"/>
            <charset val="238"/>
          </rPr>
          <t xml:space="preserve">
Výška podľa VZN 1/2012
139 816  €
72 242 € istina úveru
2 200 € úroky</t>
        </r>
      </text>
    </comment>
    <comment ref="G184" authorId="0" shapeId="0">
      <text>
        <r>
          <rPr>
            <b/>
            <sz val="9"/>
            <color indexed="81"/>
            <rFont val="Tahoma"/>
            <family val="2"/>
            <charset val="238"/>
          </rPr>
          <t>Ekonom:</t>
        </r>
        <r>
          <rPr>
            <sz val="9"/>
            <color indexed="81"/>
            <rFont val="Tahoma"/>
            <family val="2"/>
            <charset val="238"/>
          </rPr>
          <t xml:space="preserve">
Výška podľa VZN 1/2012
190859  €
72 242 € istina úveru
2 200 € úroky</t>
        </r>
      </text>
    </comment>
    <comment ref="E188" authorId="1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Z uvedeného objemu prostriedkov budú podporené nasledovné akcie:
- deň matiek,
- darčeky starým a ŤZP občanom,
- Juliáles,
- Mikuláš + Mikuláš ŤZP,
- Dobrá novina,
- Nebo na zemi,
- deň rodiny,
- odborné prednášky,
- nákup drobných prezentov.</t>
        </r>
      </text>
    </comment>
    <comment ref="G188" authorId="1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Z uvedeného objemu prostriedkov budú podporené nasledovné akcie:
- deň matiek,
- darčeky starým a ŤZP občanom,
- Juliáles,
- Mikuláš + Mikuláš ŤZP,
- Dobrá novina,
- Nebo na zemi,
- deň rodiny,
- odborné prednášky,
- nákup drobných prezentov.</t>
        </r>
      </text>
    </comment>
    <comment ref="F219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navýšenie na základe výpočtu prostriedkov na originálne školské kompetencie</t>
        </r>
      </text>
    </comment>
    <comment ref="F222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navýšenie v zmysle Dodatku č.1/2018</t>
        </r>
      </text>
    </comment>
    <comment ref="F237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na základe ponuky od firmy ENERCOM, s.r.o.</t>
        </r>
      </text>
    </comment>
    <comment ref="E260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kancelársky papier, toner,
čistiace prostriedky, kópie, kancelárske potreby a iné </t>
        </r>
      </text>
    </comment>
    <comment ref="G260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kancelársky papier, toner,
čistiace prostriedky, kópie, kancelárske potreby a iné </t>
        </r>
      </text>
    </comment>
    <comment ref="F269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- údržba počítačovej siete na OcÚ Lendak</t>
        </r>
      </text>
    </comment>
    <comment ref="F298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skutočné výdavky obce
mesiacie 1-5/2018
(pracovníčka - sekretariát obce)</t>
        </r>
      </text>
    </comment>
    <comment ref="F299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skutočné výdavky obce
1-11/2018
(iný pracovník na kultúre)</t>
        </r>
      </text>
    </comment>
    <comment ref="E308" authorId="0" shapeId="0">
      <text>
        <r>
          <rPr>
            <b/>
            <sz val="9"/>
            <color indexed="81"/>
            <rFont val="Tahoma"/>
            <family val="2"/>
            <charset val="238"/>
          </rPr>
          <t>Ekonom:</t>
        </r>
        <r>
          <rPr>
            <sz val="9"/>
            <color indexed="81"/>
            <rFont val="Tahoma"/>
            <family val="2"/>
            <charset val="238"/>
          </rPr>
          <t xml:space="preserve">
Presun nevyčerpaných prostr. z roku 2017</t>
        </r>
      </text>
    </comment>
    <comment ref="G308" authorId="0" shapeId="0">
      <text>
        <r>
          <rPr>
            <b/>
            <sz val="9"/>
            <color indexed="81"/>
            <rFont val="Tahoma"/>
            <family val="2"/>
            <charset val="238"/>
          </rPr>
          <t>Ekonom:</t>
        </r>
        <r>
          <rPr>
            <sz val="9"/>
            <color indexed="81"/>
            <rFont val="Tahoma"/>
            <family val="2"/>
            <charset val="238"/>
          </rPr>
          <t xml:space="preserve">
Presun nevyčerpaných prostr. z roku 2017</t>
        </r>
      </text>
    </comment>
    <comment ref="E310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Je zahrnuté v príspevku na činnosť PrO.</t>
        </r>
      </text>
    </comment>
    <comment ref="G310" authorId="0" shapeId="0">
      <text>
        <r>
          <rPr>
            <b/>
            <sz val="9"/>
            <color indexed="81"/>
            <rFont val="Tahoma"/>
            <charset val="1"/>
          </rPr>
          <t>Ekonom:</t>
        </r>
        <r>
          <rPr>
            <sz val="9"/>
            <color indexed="81"/>
            <rFont val="Tahoma"/>
            <charset val="1"/>
          </rPr>
          <t xml:space="preserve">
Je zahrnuté v príspevku na činnosť PrO.</t>
        </r>
      </text>
    </comment>
  </commentList>
</comments>
</file>

<file path=xl/sharedStrings.xml><?xml version="1.0" encoding="utf-8"?>
<sst xmlns="http://schemas.openxmlformats.org/spreadsheetml/2006/main" count="570" uniqueCount="384">
  <si>
    <t>(sumy sú uvádzané v €)</t>
  </si>
  <si>
    <t>PRÍJMOVÁ ČASŤ</t>
  </si>
  <si>
    <t>Text</t>
  </si>
  <si>
    <t>Podielové dane</t>
  </si>
  <si>
    <t>Daň z pozemkov</t>
  </si>
  <si>
    <t>Daň zo stavieb</t>
  </si>
  <si>
    <t>Daň z bytov</t>
  </si>
  <si>
    <t>Daň za psa</t>
  </si>
  <si>
    <t>Daň za ubytovanie</t>
  </si>
  <si>
    <t>Daň za verejné priestranstvo</t>
  </si>
  <si>
    <t>Poplatok za TKO</t>
  </si>
  <si>
    <t xml:space="preserve"> </t>
  </si>
  <si>
    <t xml:space="preserve">Daňové príjmy spolu </t>
  </si>
  <si>
    <t>Administratívne poplatky</t>
  </si>
  <si>
    <t>Pokuty, penále a iné sankcie</t>
  </si>
  <si>
    <t>Poplatky z predaja tovarov a služieb</t>
  </si>
  <si>
    <t>Poplatok za znečisťovanie ovzdušia</t>
  </si>
  <si>
    <t>Úroky</t>
  </si>
  <si>
    <t xml:space="preserve">Ostatné príjmy  </t>
  </si>
  <si>
    <t>Nedaňové príjmy spolu</t>
  </si>
  <si>
    <t>stavebný úrad</t>
  </si>
  <si>
    <t>cestná doprava a poz.komu</t>
  </si>
  <si>
    <t>životné prostredie</t>
  </si>
  <si>
    <t>register obyvateľstva</t>
  </si>
  <si>
    <t>normatívne prostriedky - ZŠ</t>
  </si>
  <si>
    <t>vzdelávacie poukazy</t>
  </si>
  <si>
    <t>asistenti zdrav.postihnutí</t>
  </si>
  <si>
    <t>odchodné</t>
  </si>
  <si>
    <t>asistenti soc.znevýhodnené prostredie</t>
  </si>
  <si>
    <t>príspevok na učebnice</t>
  </si>
  <si>
    <t>predškolská výchova MŠ</t>
  </si>
  <si>
    <t>hmotná núdza</t>
  </si>
  <si>
    <t>školský úrad</t>
  </si>
  <si>
    <t>MOS</t>
  </si>
  <si>
    <t>Grant ERASMUS+ (mládežnícke výmeny)</t>
  </si>
  <si>
    <t>Dotácia - prevencia kriminality</t>
  </si>
  <si>
    <t>Príspevok ÚPSVaR na podporu zamestnanosti</t>
  </si>
  <si>
    <t>vojnové hroby</t>
  </si>
  <si>
    <t>Referendum, voľby</t>
  </si>
  <si>
    <t>Dotácia - prístavba a nadstavba MŠ</t>
  </si>
  <si>
    <t>PnD - osobitný príjemca</t>
  </si>
  <si>
    <t>Granty a transfery spolu</t>
  </si>
  <si>
    <t>Vlastné príjmy  SŠ</t>
  </si>
  <si>
    <t>BEŽNÉ PRÍJMY SPOLU</t>
  </si>
  <si>
    <t>VÝDAVKOVÁ ČASŤ</t>
  </si>
  <si>
    <t>Členstvo v združeniach</t>
  </si>
  <si>
    <t>Audity indiv. + konsolid. účt. závierky</t>
  </si>
  <si>
    <t>Plánovanie, manažment a kontrola</t>
  </si>
  <si>
    <t>Časopis Lendak</t>
  </si>
  <si>
    <t>WEB stránka obce</t>
  </si>
  <si>
    <t>WEB stránka - odvody</t>
  </si>
  <si>
    <t>Propagácia a prezentácia obce</t>
  </si>
  <si>
    <t>Kronika - kancelárske potreby</t>
  </si>
  <si>
    <t>Kronika - odmena</t>
  </si>
  <si>
    <t>Kronika - odvody</t>
  </si>
  <si>
    <t>Kronika obce Lendak</t>
  </si>
  <si>
    <t>Obecná knižnica</t>
  </si>
  <si>
    <t>Propagácia a marketing</t>
  </si>
  <si>
    <t>Poslanci odmena</t>
  </si>
  <si>
    <t>Poslanci odvody</t>
  </si>
  <si>
    <t>Zasadnutia orgánov obce</t>
  </si>
  <si>
    <t>Školenia,kurzy,semináre,porady</t>
  </si>
  <si>
    <t>Cestovné náhrady</t>
  </si>
  <si>
    <t>Vzdelávanie zamestnancov obce</t>
  </si>
  <si>
    <t>Interné služby obce</t>
  </si>
  <si>
    <t>Činnosť matriky a evidencie obyvateľov</t>
  </si>
  <si>
    <t>Činnosť stavebného úradu</t>
  </si>
  <si>
    <t>Referendum/voľby</t>
  </si>
  <si>
    <t>Služby občanom</t>
  </si>
  <si>
    <t>údržba požiar. techniky</t>
  </si>
  <si>
    <t>Pohonné hmoty - Požiarna ochrana</t>
  </si>
  <si>
    <t>Zákonné poistenie-Požiarna ochrana</t>
  </si>
  <si>
    <t>Dobrovoľný hasičský zbor</t>
  </si>
  <si>
    <t>STK,emisná</t>
  </si>
  <si>
    <t>Ochrana pred požiarmi</t>
  </si>
  <si>
    <t>Kamerový system,vyprac. žiadosti</t>
  </si>
  <si>
    <t>Bezpečnosť, právo a poriadok</t>
  </si>
  <si>
    <t>odpadkové koše - (v obci)</t>
  </si>
  <si>
    <t>nájom - želiarska spoločnosť</t>
  </si>
  <si>
    <t xml:space="preserve">Dohoda s ÚPSVaR (prac.pri likvidácii odpadu) OBEC </t>
  </si>
  <si>
    <t>Dohoda s ÚPSVaR (prac.pri likvidácii odpadu) ÚPSVaR</t>
  </si>
  <si>
    <t>Zvoz a odvoz odpadu</t>
  </si>
  <si>
    <t>Odpadové hospodárstvo</t>
  </si>
  <si>
    <t>Výstavba MK</t>
  </si>
  <si>
    <t>Výstavba MK-3.etapa</t>
  </si>
  <si>
    <t>Realizácia chodník na Hlavnej smer T.Kotlina</t>
  </si>
  <si>
    <t>PD na MK Jarná (v r. 2014: polohopis,výškopis)</t>
  </si>
  <si>
    <t>Pozemné komunikácie</t>
  </si>
  <si>
    <t>bez RK</t>
  </si>
  <si>
    <t>ZŠ vzdel. Poukazy</t>
  </si>
  <si>
    <t>ZŠ asistent učiteľa</t>
  </si>
  <si>
    <t>ZŠ asistent učiteľa - soc. znevýhod.prostr.</t>
  </si>
  <si>
    <t>Originálne kompetencie-CVČ (príspevok)</t>
  </si>
  <si>
    <t xml:space="preserve">Originálne kompetencie </t>
  </si>
  <si>
    <t>vlastné príjmy SŠ</t>
  </si>
  <si>
    <t xml:space="preserve">Spojená škola  </t>
  </si>
  <si>
    <t>Materská škola- prenesený výkon</t>
  </si>
  <si>
    <t>Materská škola so školskou jedálňou</t>
  </si>
  <si>
    <t>Kapitálové Spojená škola 2013</t>
  </si>
  <si>
    <t>Školský úrad</t>
  </si>
  <si>
    <t>Vzdelávanie</t>
  </si>
  <si>
    <t>Repre-kultúra</t>
  </si>
  <si>
    <t>Licencia infokanál</t>
  </si>
  <si>
    <t>Všeobecný materiál</t>
  </si>
  <si>
    <t>Vybavenie kancelárie - police</t>
  </si>
  <si>
    <t>Údržba informačných technológií-infotext</t>
  </si>
  <si>
    <t>Podpora kultúrnych podujatí</t>
  </si>
  <si>
    <t>Elektrická energia, plyn/kino</t>
  </si>
  <si>
    <t>Údržba KD vo Dvore na základe zmluvy</t>
  </si>
  <si>
    <t xml:space="preserve">Kultúra </t>
  </si>
  <si>
    <t>Kruciáta</t>
  </si>
  <si>
    <t>Slovenský orol</t>
  </si>
  <si>
    <t>Združenie Mariánskej mládeže</t>
  </si>
  <si>
    <t>Múzeum ľudovej kultúry</t>
  </si>
  <si>
    <t>Šachový klub</t>
  </si>
  <si>
    <t>OZ Kicora</t>
  </si>
  <si>
    <t>Futbalový klub</t>
  </si>
  <si>
    <t>Konské záprahy - Nebus</t>
  </si>
  <si>
    <t>Konské záprahy - Neupauer</t>
  </si>
  <si>
    <t>Únia nevidiacich</t>
  </si>
  <si>
    <t>Dotácie z rozpočtu obce</t>
  </si>
  <si>
    <t>Opatrovateľská služba</t>
  </si>
  <si>
    <t>Príspevky</t>
  </si>
  <si>
    <t>Dotácie a príspevky</t>
  </si>
  <si>
    <t>Výstavba detského ihriska</t>
  </si>
  <si>
    <t>Údržba MR</t>
  </si>
  <si>
    <t>Elektrická energia-VO</t>
  </si>
  <si>
    <t>Prostredie pre život</t>
  </si>
  <si>
    <t>mzdové náklady OcÚ</t>
  </si>
  <si>
    <t>starosta</t>
  </si>
  <si>
    <t>hlavný kontrolór</t>
  </si>
  <si>
    <t>náhrady príjmu</t>
  </si>
  <si>
    <t>odvody OcÚ</t>
  </si>
  <si>
    <t>odvody starosta</t>
  </si>
  <si>
    <t>odvody hl. kontrolór</t>
  </si>
  <si>
    <t>Elektrická energia</t>
  </si>
  <si>
    <t>Plyn</t>
  </si>
  <si>
    <t>Poštovné</t>
  </si>
  <si>
    <t>Telekomunikačné služby</t>
  </si>
  <si>
    <t>Koncesionárske poplatky</t>
  </si>
  <si>
    <t>Výpočtová technika</t>
  </si>
  <si>
    <t>Nákup plyn. kotlov</t>
  </si>
  <si>
    <t>Vozík (cintorín)</t>
  </si>
  <si>
    <t>Knihy, tlač, publikácie</t>
  </si>
  <si>
    <t>Pracovné odevy, obuv</t>
  </si>
  <si>
    <t>Reprezentačné</t>
  </si>
  <si>
    <t>isamospráva - internet, ASU</t>
  </si>
  <si>
    <t>Náklady na auto</t>
  </si>
  <si>
    <t>Údržba prev. strojov</t>
  </si>
  <si>
    <t>Údržba - okolie kostola</t>
  </si>
  <si>
    <t>PD rekonštrukcia budovy OcÚ</t>
  </si>
  <si>
    <t>inzercia - výberové konania</t>
  </si>
  <si>
    <t>Verejné obstarávanie</t>
  </si>
  <si>
    <t>Vypracovanie plánu PHSR</t>
  </si>
  <si>
    <t>Revízie zariadení</t>
  </si>
  <si>
    <t>Poplatok Telecom</t>
  </si>
  <si>
    <t>Poradenstvo NFP - eurofondy</t>
  </si>
  <si>
    <t>Právnické služby</t>
  </si>
  <si>
    <t>Daň z nehnuteľností</t>
  </si>
  <si>
    <t>Poplatky a odvody</t>
  </si>
  <si>
    <t>SOZA, Slovgram</t>
  </si>
  <si>
    <t>Stravovanie</t>
  </si>
  <si>
    <t>Poistenie majetku obce</t>
  </si>
  <si>
    <t>Sociálny fond - tvorba</t>
  </si>
  <si>
    <t>Kolky</t>
  </si>
  <si>
    <t>Dohody o vykonaní práce</t>
  </si>
  <si>
    <t>Posudky - opatrovateľská služba</t>
  </si>
  <si>
    <t>príspevok na činnosť</t>
  </si>
  <si>
    <t>príspevok na TKO</t>
  </si>
  <si>
    <t>príspevok - zábradlie ul.Potočná (MĽK)</t>
  </si>
  <si>
    <t>príspevok - protipožiarne označenie</t>
  </si>
  <si>
    <t>príspevok - predĺženie vodovodnej siete</t>
  </si>
  <si>
    <t>príspevok - spevnenie krajnice</t>
  </si>
  <si>
    <t>nákup pozemkov</t>
  </si>
  <si>
    <t xml:space="preserve">mraziaci dvojbox </t>
  </si>
  <si>
    <t>istina úveru  MŠ</t>
  </si>
  <si>
    <t>úroky z úveru MŠ</t>
  </si>
  <si>
    <t>istina úveru MK</t>
  </si>
  <si>
    <t>úroky z úveru na MK</t>
  </si>
  <si>
    <t xml:space="preserve">Potok Gendreje </t>
  </si>
  <si>
    <t xml:space="preserve">GP na MK </t>
  </si>
  <si>
    <t>Posúdenie PD - MK Predná hora</t>
  </si>
  <si>
    <t>Znalecký posudok-zámena pozemkov (Sp.Belá)</t>
  </si>
  <si>
    <t>osobitný príjemca PnD</t>
  </si>
  <si>
    <t>vrátenie preplatku z nájmu (MUDr.Janíková)</t>
  </si>
  <si>
    <t>Podporná činnosť</t>
  </si>
  <si>
    <t>Predaj CP Prima banky</t>
  </si>
  <si>
    <t>združené prostr.-inžinierske siete</t>
  </si>
  <si>
    <t>Príjmy z prenájmu</t>
  </si>
  <si>
    <t>DHZ-striekačka PS-12 TAZ 1840 cm T3</t>
  </si>
  <si>
    <t>Úver "Rekonštrukcia a výstavba MK"</t>
  </si>
  <si>
    <t>prevod z Rezervného fondu obce</t>
  </si>
  <si>
    <t>finančné prostriedky z termínovaného vkladu</t>
  </si>
  <si>
    <t>finančné prostriedky zo združených prostr.</t>
  </si>
  <si>
    <t>finančné operácie-ŤZP z Juliálesu 2013</t>
  </si>
  <si>
    <t>Finančné operácie spolu</t>
  </si>
  <si>
    <t>312; 322</t>
  </si>
  <si>
    <t>Majetkoprávne vysporiadanie MK</t>
  </si>
  <si>
    <t>Prekládka stĺpov el. vedenia a VO</t>
  </si>
  <si>
    <t>VÝDAVKY SPOLU</t>
  </si>
  <si>
    <t>Dotácia prístavba MŠ</t>
  </si>
  <si>
    <t>Dotácia - vojnové hroby</t>
  </si>
  <si>
    <t>Bezpečnostný projekt databázy OcÚ</t>
  </si>
  <si>
    <t>Úradná tabuľa obce a vývesky</t>
  </si>
  <si>
    <t>Nájomné PUS</t>
  </si>
  <si>
    <t>predpoklad tvorby rezervného fondu</t>
  </si>
  <si>
    <t>Obstaranie nového územného plánu obce</t>
  </si>
  <si>
    <t>Výmenné pobyty mládeže</t>
  </si>
  <si>
    <t>Pavel Hudáček</t>
  </si>
  <si>
    <t>starosta obce</t>
  </si>
  <si>
    <t>Verejné osvetlenie - Jarná ulica</t>
  </si>
  <si>
    <t>Folk. skupina Kicora</t>
  </si>
  <si>
    <t>Erko</t>
  </si>
  <si>
    <t>Dobrovoľný hasičský zbor - uniformy</t>
  </si>
  <si>
    <t>Dotácia SŠ - Nár.úst.cert.meraní vzdel.</t>
  </si>
  <si>
    <t>620; 630</t>
  </si>
  <si>
    <t>WEB stránka - mzda</t>
  </si>
  <si>
    <t>normatívne presun  z predch.roku</t>
  </si>
  <si>
    <t xml:space="preserve">Spojená škola - normatív </t>
  </si>
  <si>
    <t>MŠ-presun z predch.roka (prenesený výkon)</t>
  </si>
  <si>
    <t>Vlastné príjmy SŠ preklas.na kap.výdavky</t>
  </si>
  <si>
    <t>ZŤP (z Juliálesu 2013)</t>
  </si>
  <si>
    <t>Transfer CVČ Kežmarok, Sp. St. Ves</t>
  </si>
  <si>
    <t>Údržba budovy OcÚ, zdr. stredisko</t>
  </si>
  <si>
    <t>Predaj pozemkov</t>
  </si>
  <si>
    <t>príspevok na školu v prírode</t>
  </si>
  <si>
    <t>príspevok na lyžiarsky kurz</t>
  </si>
  <si>
    <t>312, 311</t>
  </si>
  <si>
    <t>Juliáles (Preš. samospr. kraj), dar</t>
  </si>
  <si>
    <t>dotácia - požiarna ochrana</t>
  </si>
  <si>
    <t>úsek matrík + register adries</t>
  </si>
  <si>
    <t>620;630</t>
  </si>
  <si>
    <t>Komisia PHSR: odmena a odvody</t>
  </si>
  <si>
    <t>vybavenie PO špec.technika - z dotácie</t>
  </si>
  <si>
    <t>Chodník - vodor.dopr.značenie</t>
  </si>
  <si>
    <t>dotácia ZŠ - Nár.úst.cert.meraní vzdel.</t>
  </si>
  <si>
    <t>Multif.ihrisko Dvor (rekonštrukcia)</t>
  </si>
  <si>
    <t>Multif.ihrisko Dvor (proj.dokumentácia)</t>
  </si>
  <si>
    <t>Multifunkčné ihrisko Dvor (údržba)</t>
  </si>
  <si>
    <t>Telekomunikačná technika</t>
  </si>
  <si>
    <t>Ostatné špecifické služby</t>
  </si>
  <si>
    <t>Geodetické práce</t>
  </si>
  <si>
    <t>Odchyt psov</t>
  </si>
  <si>
    <t>príspevok - likvidácia divokých skládok</t>
  </si>
  <si>
    <t>Oprava chodníkov</t>
  </si>
  <si>
    <t xml:space="preserve">Nový automobil </t>
  </si>
  <si>
    <t>Údržba MK:zemné práce + navážka štrku (príspevok)</t>
  </si>
  <si>
    <t>Údržba budovy knižnice</t>
  </si>
  <si>
    <t>Kino a kultúrny dom vo Dvore</t>
  </si>
  <si>
    <t>Zberný dvor (stavba) - spoluúčasť</t>
  </si>
  <si>
    <t>Zberný dvor (technika) - spoluúčasť</t>
  </si>
  <si>
    <t>kapitálové prostriedky SŠ z min. rokov</t>
  </si>
  <si>
    <t>610;620;630</t>
  </si>
  <si>
    <t>nenormatívne 5 ročné deti - z predch. roka</t>
  </si>
  <si>
    <t>normatívne prostriedky - z predch. roka</t>
  </si>
  <si>
    <t>Príjmy z prenájmu pôdy</t>
  </si>
  <si>
    <t>MK - odvodnenie, lapače (príspevok)</t>
  </si>
  <si>
    <t>Kapitálové Spojená škola 2014; 2017</t>
  </si>
  <si>
    <t>Výstavba a oplotenie cintorína</t>
  </si>
  <si>
    <t>Údržba kino</t>
  </si>
  <si>
    <t>príspevok - výstaba budovy PrO</t>
  </si>
  <si>
    <t>Prehľad výdavkov financovaných z fondu združených prostriedkov:</t>
  </si>
  <si>
    <t>Prehľad výdavkov financovaných z rezervného fondu:</t>
  </si>
  <si>
    <t>SPOLU</t>
  </si>
  <si>
    <t>Kapitálové výdavky Spojenej školy 2017</t>
  </si>
  <si>
    <t>Príspevok - výstaba budovy PrO</t>
  </si>
  <si>
    <t>ČERPANIE FONDOV OBCE SPOLU</t>
  </si>
  <si>
    <t>Výstavba - rozšírenie kanalizácie</t>
  </si>
  <si>
    <r>
      <t>Rekonštrukcia budovy OcÚ -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spoluúčasť</t>
    </r>
  </si>
  <si>
    <t>Kapitálové Spojená škola 2015; 2016; 2017</t>
  </si>
  <si>
    <t>0840</t>
  </si>
  <si>
    <t>0112</t>
  </si>
  <si>
    <t>0111</t>
  </si>
  <si>
    <t>0820</t>
  </si>
  <si>
    <t>0950</t>
  </si>
  <si>
    <t>0133</t>
  </si>
  <si>
    <t>0160</t>
  </si>
  <si>
    <t>0320</t>
  </si>
  <si>
    <t>0360</t>
  </si>
  <si>
    <t>0510</t>
  </si>
  <si>
    <t>0520</t>
  </si>
  <si>
    <t>0451</t>
  </si>
  <si>
    <t>0980</t>
  </si>
  <si>
    <t>09111</t>
  </si>
  <si>
    <t>0640</t>
  </si>
  <si>
    <t>0810</t>
  </si>
  <si>
    <t>0170</t>
  </si>
  <si>
    <t>0830</t>
  </si>
  <si>
    <t>1070</t>
  </si>
  <si>
    <t>0620</t>
  </si>
  <si>
    <t>Fun.klas.</t>
  </si>
  <si>
    <t>Ek.klas.</t>
  </si>
  <si>
    <t>Ek.klas</t>
  </si>
  <si>
    <t>PROGRAM č. 001</t>
  </si>
  <si>
    <t>Podprogram 00201</t>
  </si>
  <si>
    <t>Podprogram 00202</t>
  </si>
  <si>
    <t>Podprogram 00203</t>
  </si>
  <si>
    <t>PROGRAM č. 002</t>
  </si>
  <si>
    <t>Podprogram 00301</t>
  </si>
  <si>
    <t>Podprogram 00302</t>
  </si>
  <si>
    <t>PROGRAM č. 003</t>
  </si>
  <si>
    <t>PROGRAM č. 004</t>
  </si>
  <si>
    <t>PROGRAM č. 005</t>
  </si>
  <si>
    <t>Podprogram 00502</t>
  </si>
  <si>
    <t>Podprogram 00601</t>
  </si>
  <si>
    <t>PROGRAM č. 006</t>
  </si>
  <si>
    <t>PROGRAM č. 007</t>
  </si>
  <si>
    <t>PROGRAM č. 008</t>
  </si>
  <si>
    <t>Podprogram 00901</t>
  </si>
  <si>
    <t>Podprogram 00902</t>
  </si>
  <si>
    <t>PROGRAM č. 009</t>
  </si>
  <si>
    <t>Podprogram 01001</t>
  </si>
  <si>
    <t>Podprogram 01002</t>
  </si>
  <si>
    <t>PROGRAM č. 010</t>
  </si>
  <si>
    <t>Podprogram 01101</t>
  </si>
  <si>
    <t>Podprogram 01103</t>
  </si>
  <si>
    <t>PROGRAM č. 11</t>
  </si>
  <si>
    <t xml:space="preserve">Verejné osvetlenie  </t>
  </si>
  <si>
    <t>Ihriská a športoviská</t>
  </si>
  <si>
    <t>finančné operácie</t>
  </si>
  <si>
    <t>LEGENDA:</t>
  </si>
  <si>
    <t>PROGRAM č. 012</t>
  </si>
  <si>
    <t>kapitálové finančné prostriedky</t>
  </si>
  <si>
    <t>bežné finančné prostriedky</t>
  </si>
  <si>
    <t>Mikuláš Badovský - šport. reprezentácia v lukostreľbe</t>
  </si>
  <si>
    <t>Rezerva na dotácie z rozpočtu obce</t>
  </si>
  <si>
    <t>633006</t>
  </si>
  <si>
    <t>Materiál - údržba cintorína</t>
  </si>
  <si>
    <t>620</t>
  </si>
  <si>
    <t>Odvody - údržba cintorína</t>
  </si>
  <si>
    <t>Školenia, kurzy, semináre</t>
  </si>
  <si>
    <t>Premostenie Mlynská - Lemeje</t>
  </si>
  <si>
    <t>Rozpočet Obce Lendak na roky 2018 - 2020</t>
  </si>
  <si>
    <t>Transfer od obcí na školský úrad</t>
  </si>
  <si>
    <t>Dotácia PSK na osvetlenie multif.ihriska</t>
  </si>
  <si>
    <t>PD parkovisko SŠ</t>
  </si>
  <si>
    <t>Výpočtová technika - infotext</t>
  </si>
  <si>
    <t>Výstavba - rozšírenie kanalizácie a ČOV</t>
  </si>
  <si>
    <t>Rekonštrukcia ČOV</t>
  </si>
  <si>
    <t>pren.výkon- RZZP 2015</t>
  </si>
  <si>
    <t>Dotácia na obstaranie územného plánu</t>
  </si>
  <si>
    <t>634001</t>
  </si>
  <si>
    <t>Materiál - PHL</t>
  </si>
  <si>
    <t>637014</t>
  </si>
  <si>
    <t>Refundácia PD - ul. Jarná NN</t>
  </si>
  <si>
    <t xml:space="preserve">Finančné operácie </t>
  </si>
  <si>
    <t>Knižnica - knihy</t>
  </si>
  <si>
    <t>všebecný materiál</t>
  </si>
  <si>
    <t>špeciálne služby - kanalizácia</t>
  </si>
  <si>
    <t>pren.výkon - RZZP 2015</t>
  </si>
  <si>
    <t>PD - rekonštrukcia KD</t>
  </si>
  <si>
    <t>Pripojovací príplatok - Jarná ulica NN</t>
  </si>
  <si>
    <t>Projektová dokumentácia PD-Jarná ulica NN</t>
  </si>
  <si>
    <t>Multifunkčné ihrisko Dvor - el. energia</t>
  </si>
  <si>
    <t>Spolufinancovanie dotácia "Praxou k zamestnaniu"</t>
  </si>
  <si>
    <t>vrátenie zábezpeky z verejného obstarávania</t>
  </si>
  <si>
    <t>zábezpeka zber.dvor - vrátenie</t>
  </si>
  <si>
    <t>Noc s Andersenom</t>
  </si>
  <si>
    <t>Software do knižnice</t>
  </si>
  <si>
    <t>610</t>
  </si>
  <si>
    <t>Mzda - údržba cintorína</t>
  </si>
  <si>
    <t>príspevok - nákup techniky (nákl.auto)</t>
  </si>
  <si>
    <t>Sankársky klub</t>
  </si>
  <si>
    <t>610;620</t>
  </si>
  <si>
    <t>Kapitálové Spojená škola 2018 (Rekonštrukcia ZUŠ)</t>
  </si>
  <si>
    <t>Výstavba MK 3. etapa</t>
  </si>
  <si>
    <t>Dotácia - zberný dvor</t>
  </si>
  <si>
    <t>Dotácia - rekonštrukcia šatní</t>
  </si>
  <si>
    <t>Zberný dvor (stavba) - dotácia</t>
  </si>
  <si>
    <t>Rekonštrukcia šatní (dotácia + spoluúčasť)</t>
  </si>
  <si>
    <t>SMS - služba občanom</t>
  </si>
  <si>
    <t>Nádoby na posypový materiál</t>
  </si>
  <si>
    <t>Prostriedky pre obec Výborná (ambulancia detského lekára)</t>
  </si>
  <si>
    <t>Prostriedky (detská ambulancia Výborná)</t>
  </si>
  <si>
    <r>
      <t>Spolufinancovanie dotácia "Cesta na trh práce"-</t>
    </r>
    <r>
      <rPr>
        <sz val="8"/>
        <color indexed="8"/>
        <rFont val="Times New Roman"/>
        <family val="1"/>
        <charset val="238"/>
      </rPr>
      <t>múzeum</t>
    </r>
  </si>
  <si>
    <t xml:space="preserve">Návrh </t>
  </si>
  <si>
    <t>Upravený</t>
  </si>
  <si>
    <t>Pohonné hmoty - traktor</t>
  </si>
  <si>
    <t>Poistné (traktor+príslušenstvo)</t>
  </si>
  <si>
    <t>Údržba traktor</t>
  </si>
  <si>
    <t>610;620,630</t>
  </si>
  <si>
    <t>Workoutové ihrisko</t>
  </si>
  <si>
    <t>Softvér - licencie + údržba</t>
  </si>
  <si>
    <t>vypracovanie monitorovacej správy- Kanalizácia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</si>
</sst>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7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8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" fillId="3" borderId="1" xfId="1" applyFont="1" applyFill="1" applyBorder="1"/>
    <xf numFmtId="0" fontId="3" fillId="4" borderId="2" xfId="1" applyFont="1" applyFill="1" applyBorder="1"/>
    <xf numFmtId="0" fontId="3" fillId="0" borderId="3" xfId="1" applyFont="1" applyBorder="1"/>
    <xf numFmtId="0" fontId="3" fillId="3" borderId="3" xfId="1" applyFont="1" applyFill="1" applyBorder="1"/>
    <xf numFmtId="2" fontId="28" fillId="0" borderId="3" xfId="0" applyNumberFormat="1" applyFont="1" applyBorder="1"/>
    <xf numFmtId="2" fontId="30" fillId="0" borderId="3" xfId="0" applyNumberFormat="1" applyFont="1" applyBorder="1"/>
    <xf numFmtId="0" fontId="4" fillId="5" borderId="3" xfId="1" applyFont="1" applyFill="1" applyBorder="1"/>
    <xf numFmtId="0" fontId="4" fillId="6" borderId="3" xfId="1" applyFont="1" applyFill="1" applyBorder="1"/>
    <xf numFmtId="0" fontId="4" fillId="3" borderId="3" xfId="1" applyFont="1" applyFill="1" applyBorder="1"/>
    <xf numFmtId="0" fontId="5" fillId="3" borderId="3" xfId="1" applyFont="1" applyFill="1" applyBorder="1"/>
    <xf numFmtId="0" fontId="30" fillId="3" borderId="3" xfId="0" applyFont="1" applyFill="1" applyBorder="1"/>
    <xf numFmtId="0" fontId="3" fillId="4" borderId="3" xfId="1" applyFont="1" applyFill="1" applyBorder="1"/>
    <xf numFmtId="2" fontId="28" fillId="3" borderId="3" xfId="0" applyNumberFormat="1" applyFont="1" applyFill="1" applyBorder="1"/>
    <xf numFmtId="0" fontId="30" fillId="0" borderId="3" xfId="0" applyFont="1" applyBorder="1"/>
    <xf numFmtId="0" fontId="29" fillId="5" borderId="3" xfId="0" applyFont="1" applyFill="1" applyBorder="1"/>
    <xf numFmtId="0" fontId="28" fillId="3" borderId="3" xfId="0" applyFont="1" applyFill="1" applyBorder="1"/>
    <xf numFmtId="0" fontId="2" fillId="2" borderId="3" xfId="1" applyFont="1" applyFill="1" applyBorder="1"/>
    <xf numFmtId="0" fontId="2" fillId="5" borderId="3" xfId="1" applyFont="1" applyFill="1" applyBorder="1"/>
    <xf numFmtId="0" fontId="2" fillId="6" borderId="3" xfId="1" applyFont="1" applyFill="1" applyBorder="1"/>
    <xf numFmtId="2" fontId="31" fillId="5" borderId="3" xfId="0" applyNumberFormat="1" applyFont="1" applyFill="1" applyBorder="1"/>
    <xf numFmtId="0" fontId="30" fillId="0" borderId="0" xfId="0" applyFont="1" applyBorder="1"/>
    <xf numFmtId="0" fontId="30" fillId="0" borderId="0" xfId="0" applyFont="1"/>
    <xf numFmtId="0" fontId="2" fillId="7" borderId="3" xfId="1" applyFont="1" applyFill="1" applyBorder="1"/>
    <xf numFmtId="0" fontId="8" fillId="8" borderId="3" xfId="1" applyFont="1" applyFill="1" applyBorder="1"/>
    <xf numFmtId="2" fontId="32" fillId="8" borderId="3" xfId="0" applyNumberFormat="1" applyFont="1" applyFill="1" applyBorder="1"/>
    <xf numFmtId="0" fontId="3" fillId="0" borderId="3" xfId="0" applyFont="1" applyBorder="1"/>
    <xf numFmtId="164" fontId="3" fillId="0" borderId="3" xfId="1" applyNumberFormat="1" applyFont="1" applyBorder="1"/>
    <xf numFmtId="0" fontId="5" fillId="0" borderId="3" xfId="1" applyFont="1" applyBorder="1"/>
    <xf numFmtId="0" fontId="9" fillId="0" borderId="3" xfId="0" applyFont="1" applyBorder="1"/>
    <xf numFmtId="2" fontId="28" fillId="8" borderId="3" xfId="0" applyNumberFormat="1" applyFont="1" applyFill="1" applyBorder="1"/>
    <xf numFmtId="0" fontId="33" fillId="8" borderId="3" xfId="0" applyFont="1" applyFill="1" applyBorder="1"/>
    <xf numFmtId="2" fontId="33" fillId="8" borderId="3" xfId="0" applyNumberFormat="1" applyFont="1" applyFill="1" applyBorder="1"/>
    <xf numFmtId="0" fontId="3" fillId="0" borderId="3" xfId="1" applyFont="1" applyBorder="1" applyAlignment="1">
      <alignment horizontal="left"/>
    </xf>
    <xf numFmtId="0" fontId="10" fillId="8" borderId="3" xfId="0" applyFont="1" applyFill="1" applyBorder="1"/>
    <xf numFmtId="0" fontId="11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34" fillId="0" borderId="0" xfId="0" applyFont="1"/>
    <xf numFmtId="0" fontId="0" fillId="3" borderId="0" xfId="0" applyFill="1"/>
    <xf numFmtId="0" fontId="35" fillId="0" borderId="0" xfId="0" applyFont="1"/>
    <xf numFmtId="0" fontId="0" fillId="3" borderId="0" xfId="0" applyFont="1" applyFill="1"/>
    <xf numFmtId="0" fontId="2" fillId="6" borderId="4" xfId="1" applyFont="1" applyFill="1" applyBorder="1"/>
    <xf numFmtId="2" fontId="31" fillId="5" borderId="4" xfId="0" applyNumberFormat="1" applyFont="1" applyFill="1" applyBorder="1"/>
    <xf numFmtId="0" fontId="2" fillId="5" borderId="4" xfId="1" applyFont="1" applyFill="1" applyBorder="1"/>
    <xf numFmtId="0" fontId="2" fillId="7" borderId="5" xfId="1" applyFont="1" applyFill="1" applyBorder="1"/>
    <xf numFmtId="0" fontId="2" fillId="7" borderId="6" xfId="1" applyFont="1" applyFill="1" applyBorder="1"/>
    <xf numFmtId="0" fontId="27" fillId="0" borderId="0" xfId="0" applyFont="1"/>
    <xf numFmtId="0" fontId="27" fillId="0" borderId="0" xfId="0" applyFont="1"/>
    <xf numFmtId="0" fontId="0" fillId="3" borderId="0" xfId="0" applyFont="1" applyFill="1"/>
    <xf numFmtId="2" fontId="28" fillId="9" borderId="3" xfId="0" applyNumberFormat="1" applyFont="1" applyFill="1" applyBorder="1"/>
    <xf numFmtId="0" fontId="27" fillId="0" borderId="3" xfId="0" applyFont="1" applyBorder="1"/>
    <xf numFmtId="2" fontId="28" fillId="10" borderId="3" xfId="0" applyNumberFormat="1" applyFont="1" applyFill="1" applyBorder="1"/>
    <xf numFmtId="2" fontId="30" fillId="10" borderId="3" xfId="0" applyNumberFormat="1" applyFont="1" applyFill="1" applyBorder="1"/>
    <xf numFmtId="2" fontId="32" fillId="10" borderId="3" xfId="0" applyNumberFormat="1" applyFont="1" applyFill="1" applyBorder="1"/>
    <xf numFmtId="0" fontId="17" fillId="0" borderId="3" xfId="1" applyFont="1" applyBorder="1"/>
    <xf numFmtId="2" fontId="30" fillId="11" borderId="3" xfId="0" applyNumberFormat="1" applyFont="1" applyFill="1" applyBorder="1"/>
    <xf numFmtId="2" fontId="28" fillId="11" borderId="3" xfId="0" applyNumberFormat="1" applyFont="1" applyFill="1" applyBorder="1"/>
    <xf numFmtId="0" fontId="36" fillId="3" borderId="0" xfId="0" applyFont="1" applyFill="1"/>
    <xf numFmtId="0" fontId="0" fillId="0" borderId="0" xfId="0" applyFont="1"/>
    <xf numFmtId="0" fontId="29" fillId="3" borderId="0" xfId="0" applyFont="1" applyFill="1" applyBorder="1" applyAlignment="1">
      <alignment horizontal="left"/>
    </xf>
    <xf numFmtId="0" fontId="27" fillId="3" borderId="0" xfId="0" applyFont="1" applyFill="1"/>
    <xf numFmtId="0" fontId="3" fillId="3" borderId="7" xfId="1" applyFont="1" applyFill="1" applyBorder="1"/>
    <xf numFmtId="0" fontId="3" fillId="0" borderId="7" xfId="1" applyFont="1" applyBorder="1"/>
    <xf numFmtId="0" fontId="30" fillId="0" borderId="3" xfId="1" applyFont="1" applyBorder="1"/>
    <xf numFmtId="49" fontId="3" fillId="0" borderId="3" xfId="1" applyNumberFormat="1" applyFont="1" applyBorder="1"/>
    <xf numFmtId="49" fontId="7" fillId="8" borderId="3" xfId="1" applyNumberFormat="1" applyFont="1" applyFill="1" applyBorder="1"/>
    <xf numFmtId="49" fontId="3" fillId="0" borderId="3" xfId="1" applyNumberFormat="1" applyFont="1" applyFill="1" applyBorder="1"/>
    <xf numFmtId="49" fontId="3" fillId="4" borderId="3" xfId="1" applyNumberFormat="1" applyFont="1" applyFill="1" applyBorder="1"/>
    <xf numFmtId="49" fontId="3" fillId="2" borderId="3" xfId="1" applyNumberFormat="1" applyFont="1" applyFill="1" applyBorder="1"/>
    <xf numFmtId="49" fontId="8" fillId="8" borderId="3" xfId="1" applyNumberFormat="1" applyFont="1" applyFill="1" applyBorder="1"/>
    <xf numFmtId="49" fontId="3" fillId="3" borderId="3" xfId="1" applyNumberFormat="1" applyFont="1" applyFill="1" applyBorder="1"/>
    <xf numFmtId="49" fontId="30" fillId="3" borderId="3" xfId="0" applyNumberFormat="1" applyFont="1" applyFill="1" applyBorder="1"/>
    <xf numFmtId="49" fontId="9" fillId="0" borderId="3" xfId="0" applyNumberFormat="1" applyFont="1" applyBorder="1"/>
    <xf numFmtId="49" fontId="5" fillId="3" borderId="3" xfId="1" applyNumberFormat="1" applyFont="1" applyFill="1" applyBorder="1"/>
    <xf numFmtId="49" fontId="3" fillId="8" borderId="3" xfId="1" applyNumberFormat="1" applyFont="1" applyFill="1" applyBorder="1"/>
    <xf numFmtId="49" fontId="30" fillId="0" borderId="3" xfId="0" applyNumberFormat="1" applyFont="1" applyBorder="1"/>
    <xf numFmtId="49" fontId="33" fillId="8" borderId="3" xfId="0" applyNumberFormat="1" applyFont="1" applyFill="1" applyBorder="1"/>
    <xf numFmtId="49" fontId="7" fillId="8" borderId="8" xfId="1" applyNumberFormat="1" applyFont="1" applyFill="1" applyBorder="1" applyAlignment="1">
      <alignment horizontal="left"/>
    </xf>
    <xf numFmtId="49" fontId="7" fillId="8" borderId="9" xfId="1" applyNumberFormat="1" applyFont="1" applyFill="1" applyBorder="1" applyAlignment="1">
      <alignment horizontal="left"/>
    </xf>
    <xf numFmtId="0" fontId="11" fillId="11" borderId="3" xfId="0" applyFont="1" applyFill="1" applyBorder="1" applyAlignment="1">
      <alignment horizontal="left"/>
    </xf>
    <xf numFmtId="0" fontId="11" fillId="10" borderId="3" xfId="0" applyFont="1" applyFill="1" applyBorder="1" applyAlignment="1">
      <alignment horizontal="left"/>
    </xf>
    <xf numFmtId="0" fontId="11" fillId="9" borderId="3" xfId="0" applyFont="1" applyFill="1" applyBorder="1" applyAlignment="1">
      <alignment horizontal="left"/>
    </xf>
    <xf numFmtId="2" fontId="19" fillId="11" borderId="3" xfId="0" applyNumberFormat="1" applyFont="1" applyFill="1" applyBorder="1"/>
    <xf numFmtId="2" fontId="20" fillId="11" borderId="3" xfId="0" applyNumberFormat="1" applyFont="1" applyFill="1" applyBorder="1"/>
    <xf numFmtId="49" fontId="7" fillId="8" borderId="10" xfId="1" applyNumberFormat="1" applyFont="1" applyFill="1" applyBorder="1"/>
    <xf numFmtId="0" fontId="8" fillId="8" borderId="11" xfId="1" applyFont="1" applyFill="1" applyBorder="1"/>
    <xf numFmtId="2" fontId="37" fillId="5" borderId="3" xfId="0" applyNumberFormat="1" applyFont="1" applyFill="1" applyBorder="1"/>
    <xf numFmtId="0" fontId="28" fillId="0" borderId="3" xfId="0" applyFont="1" applyBorder="1"/>
    <xf numFmtId="2" fontId="0" fillId="0" borderId="0" xfId="0" applyNumberFormat="1"/>
    <xf numFmtId="49" fontId="8" fillId="8" borderId="12" xfId="1" applyNumberFormat="1" applyFont="1" applyFill="1" applyBorder="1" applyAlignment="1">
      <alignment horizontal="center"/>
    </xf>
    <xf numFmtId="49" fontId="8" fillId="8" borderId="13" xfId="1" applyNumberFormat="1" applyFont="1" applyFill="1" applyBorder="1" applyAlignment="1">
      <alignment horizontal="center"/>
    </xf>
    <xf numFmtId="0" fontId="3" fillId="0" borderId="4" xfId="1" applyFont="1" applyBorder="1"/>
    <xf numFmtId="2" fontId="28" fillId="0" borderId="4" xfId="0" applyNumberFormat="1" applyFont="1" applyBorder="1"/>
    <xf numFmtId="2" fontId="28" fillId="9" borderId="4" xfId="0" applyNumberFormat="1" applyFont="1" applyFill="1" applyBorder="1"/>
    <xf numFmtId="2" fontId="30" fillId="0" borderId="0" xfId="0" applyNumberFormat="1" applyFont="1" applyBorder="1"/>
    <xf numFmtId="2" fontId="28" fillId="0" borderId="0" xfId="0" applyNumberFormat="1" applyFont="1"/>
    <xf numFmtId="2" fontId="19" fillId="10" borderId="3" xfId="0" applyNumberFormat="1" applyFont="1" applyFill="1" applyBorder="1"/>
    <xf numFmtId="0" fontId="30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25" fillId="0" borderId="3" xfId="1" applyFont="1" applyBorder="1"/>
    <xf numFmtId="2" fontId="35" fillId="0" borderId="0" xfId="0" applyNumberFormat="1" applyFont="1"/>
    <xf numFmtId="0" fontId="28" fillId="0" borderId="0" xfId="0" applyFont="1" applyBorder="1" applyAlignment="1">
      <alignment horizontal="center"/>
    </xf>
    <xf numFmtId="2" fontId="28" fillId="3" borderId="14" xfId="0" applyNumberFormat="1" applyFont="1" applyFill="1" applyBorder="1"/>
    <xf numFmtId="2" fontId="28" fillId="11" borderId="14" xfId="0" applyNumberFormat="1" applyFont="1" applyFill="1" applyBorder="1"/>
    <xf numFmtId="0" fontId="2" fillId="7" borderId="15" xfId="1" applyFont="1" applyFill="1" applyBorder="1"/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0" fillId="0" borderId="3" xfId="0" applyBorder="1"/>
    <xf numFmtId="0" fontId="36" fillId="3" borderId="3" xfId="0" applyFont="1" applyFill="1" applyBorder="1"/>
    <xf numFmtId="2" fontId="0" fillId="0" borderId="3" xfId="0" applyNumberFormat="1" applyBorder="1"/>
    <xf numFmtId="0" fontId="0" fillId="3" borderId="3" xfId="0" applyFill="1" applyBorder="1"/>
    <xf numFmtId="2" fontId="28" fillId="3" borderId="4" xfId="0" applyNumberFormat="1" applyFont="1" applyFill="1" applyBorder="1"/>
    <xf numFmtId="0" fontId="2" fillId="7" borderId="8" xfId="1" applyFont="1" applyFill="1" applyBorder="1"/>
    <xf numFmtId="2" fontId="28" fillId="0" borderId="18" xfId="0" applyNumberFormat="1" applyFont="1" applyBorder="1"/>
    <xf numFmtId="2" fontId="28" fillId="11" borderId="18" xfId="0" applyNumberFormat="1" applyFont="1" applyFill="1" applyBorder="1"/>
    <xf numFmtId="0" fontId="31" fillId="7" borderId="16" xfId="0" applyFont="1" applyFill="1" applyBorder="1" applyAlignment="1">
      <alignment horizontal="center"/>
    </xf>
    <xf numFmtId="2" fontId="28" fillId="3" borderId="18" xfId="0" applyNumberFormat="1" applyFont="1" applyFill="1" applyBorder="1"/>
    <xf numFmtId="0" fontId="31" fillId="7" borderId="17" xfId="0" applyFont="1" applyFill="1" applyBorder="1" applyAlignment="1">
      <alignment horizontal="center"/>
    </xf>
    <xf numFmtId="0" fontId="0" fillId="3" borderId="3" xfId="0" applyFont="1" applyFill="1" applyBorder="1"/>
    <xf numFmtId="2" fontId="30" fillId="3" borderId="3" xfId="0" applyNumberFormat="1" applyFont="1" applyFill="1" applyBorder="1"/>
    <xf numFmtId="2" fontId="19" fillId="3" borderId="3" xfId="0" applyNumberFormat="1" applyFont="1" applyFill="1" applyBorder="1"/>
    <xf numFmtId="2" fontId="20" fillId="3" borderId="3" xfId="0" applyNumberFormat="1" applyFont="1" applyFill="1" applyBorder="1"/>
    <xf numFmtId="2" fontId="37" fillId="7" borderId="6" xfId="0" applyNumberFormat="1" applyFont="1" applyFill="1" applyBorder="1"/>
    <xf numFmtId="0" fontId="27" fillId="3" borderId="0" xfId="0" applyFont="1" applyFill="1" applyBorder="1"/>
    <xf numFmtId="0" fontId="38" fillId="3" borderId="0" xfId="0" applyFont="1" applyFill="1" applyBorder="1" applyAlignment="1">
      <alignment horizontal="center"/>
    </xf>
    <xf numFmtId="0" fontId="28" fillId="3" borderId="0" xfId="0" applyFont="1" applyFill="1" applyBorder="1"/>
    <xf numFmtId="0" fontId="0" fillId="3" borderId="0" xfId="0" applyFill="1" applyBorder="1"/>
    <xf numFmtId="0" fontId="2" fillId="3" borderId="0" xfId="1" applyFont="1" applyFill="1" applyBorder="1"/>
    <xf numFmtId="0" fontId="2" fillId="3" borderId="0" xfId="0" applyFont="1" applyFill="1" applyBorder="1" applyAlignment="1">
      <alignment horizontal="center"/>
    </xf>
    <xf numFmtId="2" fontId="27" fillId="3" borderId="0" xfId="0" applyNumberFormat="1" applyFont="1" applyFill="1" applyBorder="1" applyAlignment="1">
      <alignment horizontal="right"/>
    </xf>
    <xf numFmtId="2" fontId="27" fillId="3" borderId="0" xfId="0" applyNumberFormat="1" applyFont="1" applyFill="1" applyBorder="1"/>
    <xf numFmtId="0" fontId="29" fillId="3" borderId="0" xfId="0" applyFont="1" applyFill="1" applyBorder="1"/>
    <xf numFmtId="2" fontId="29" fillId="3" borderId="0" xfId="0" applyNumberFormat="1" applyFont="1" applyFill="1" applyBorder="1"/>
    <xf numFmtId="0" fontId="3" fillId="4" borderId="9" xfId="1" applyFont="1" applyFill="1" applyBorder="1"/>
    <xf numFmtId="0" fontId="27" fillId="0" borderId="0" xfId="0" applyFont="1"/>
    <xf numFmtId="0" fontId="3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7" fillId="7" borderId="5" xfId="0" applyFont="1" applyFill="1" applyBorder="1" applyAlignment="1">
      <alignment horizontal="left"/>
    </xf>
    <xf numFmtId="0" fontId="37" fillId="7" borderId="6" xfId="0" applyFont="1" applyFill="1" applyBorder="1" applyAlignment="1">
      <alignment horizontal="left"/>
    </xf>
    <xf numFmtId="0" fontId="26" fillId="12" borderId="23" xfId="1" applyFont="1" applyFill="1" applyBorder="1"/>
    <xf numFmtId="0" fontId="26" fillId="12" borderId="24" xfId="1" applyFont="1" applyFill="1" applyBorder="1"/>
    <xf numFmtId="0" fontId="26" fillId="12" borderId="25" xfId="1" applyFont="1" applyFill="1" applyBorder="1"/>
    <xf numFmtId="0" fontId="29" fillId="0" borderId="26" xfId="0" applyFont="1" applyBorder="1" applyAlignment="1">
      <alignment horizontal="left"/>
    </xf>
    <xf numFmtId="0" fontId="29" fillId="0" borderId="27" xfId="0" applyFont="1" applyBorder="1" applyAlignment="1">
      <alignment horizontal="left"/>
    </xf>
    <xf numFmtId="0" fontId="29" fillId="0" borderId="28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0" borderId="29" xfId="0" applyFont="1" applyBorder="1"/>
    <xf numFmtId="0" fontId="29" fillId="0" borderId="30" xfId="0" applyFont="1" applyBorder="1"/>
    <xf numFmtId="0" fontId="29" fillId="0" borderId="9" xfId="0" applyFont="1" applyBorder="1"/>
    <xf numFmtId="0" fontId="29" fillId="10" borderId="23" xfId="0" applyFont="1" applyFill="1" applyBorder="1" applyAlignment="1">
      <alignment horizontal="left"/>
    </xf>
    <xf numFmtId="0" fontId="29" fillId="10" borderId="24" xfId="0" applyFont="1" applyFill="1" applyBorder="1" applyAlignment="1">
      <alignment horizontal="left"/>
    </xf>
    <xf numFmtId="0" fontId="29" fillId="10" borderId="25" xfId="0" applyFont="1" applyFill="1" applyBorder="1" applyAlignment="1">
      <alignment horizontal="left"/>
    </xf>
    <xf numFmtId="0" fontId="29" fillId="0" borderId="29" xfId="0" applyFont="1" applyBorder="1" applyAlignment="1">
      <alignment horizontal="left"/>
    </xf>
    <xf numFmtId="0" fontId="29" fillId="0" borderId="30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" fillId="6" borderId="8" xfId="1" applyFont="1" applyFill="1" applyBorder="1"/>
    <xf numFmtId="0" fontId="2" fillId="6" borderId="9" xfId="1" applyFont="1" applyFill="1" applyBorder="1"/>
    <xf numFmtId="0" fontId="7" fillId="8" borderId="8" xfId="1" applyFont="1" applyFill="1" applyBorder="1"/>
    <xf numFmtId="0" fontId="7" fillId="8" borderId="9" xfId="1" applyFont="1" applyFill="1" applyBorder="1"/>
    <xf numFmtId="49" fontId="7" fillId="8" borderId="8" xfId="1" applyNumberFormat="1" applyFont="1" applyFill="1" applyBorder="1"/>
    <xf numFmtId="49" fontId="7" fillId="8" borderId="9" xfId="1" applyNumberFormat="1" applyFont="1" applyFill="1" applyBorder="1"/>
    <xf numFmtId="49" fontId="2" fillId="6" borderId="8" xfId="1" applyNumberFormat="1" applyFont="1" applyFill="1" applyBorder="1"/>
    <xf numFmtId="49" fontId="2" fillId="6" borderId="9" xfId="1" applyNumberFormat="1" applyFont="1" applyFill="1" applyBorder="1"/>
    <xf numFmtId="49" fontId="8" fillId="8" borderId="8" xfId="1" applyNumberFormat="1" applyFont="1" applyFill="1" applyBorder="1" applyAlignment="1">
      <alignment horizontal="center"/>
    </xf>
    <xf numFmtId="49" fontId="8" fillId="8" borderId="9" xfId="1" applyNumberFormat="1" applyFont="1" applyFill="1" applyBorder="1" applyAlignment="1">
      <alignment horizontal="center"/>
    </xf>
    <xf numFmtId="49" fontId="8" fillId="8" borderId="10" xfId="1" applyNumberFormat="1" applyFont="1" applyFill="1" applyBorder="1" applyAlignment="1">
      <alignment horizontal="center"/>
    </xf>
    <xf numFmtId="49" fontId="8" fillId="8" borderId="11" xfId="1" applyNumberFormat="1" applyFont="1" applyFill="1" applyBorder="1" applyAlignment="1">
      <alignment horizontal="center"/>
    </xf>
    <xf numFmtId="49" fontId="8" fillId="8" borderId="21" xfId="1" applyNumberFormat="1" applyFont="1" applyFill="1" applyBorder="1" applyAlignment="1">
      <alignment horizontal="center"/>
    </xf>
    <xf numFmtId="49" fontId="8" fillId="8" borderId="22" xfId="1" applyNumberFormat="1" applyFont="1" applyFill="1" applyBorder="1" applyAlignment="1">
      <alignment horizontal="center"/>
    </xf>
    <xf numFmtId="49" fontId="8" fillId="8" borderId="12" xfId="1" applyNumberFormat="1" applyFont="1" applyFill="1" applyBorder="1" applyAlignment="1">
      <alignment horizontal="center"/>
    </xf>
    <xf numFmtId="49" fontId="8" fillId="8" borderId="13" xfId="1" applyNumberFormat="1" applyFont="1" applyFill="1" applyBorder="1" applyAlignment="1">
      <alignment horizontal="center"/>
    </xf>
    <xf numFmtId="0" fontId="2" fillId="6" borderId="19" xfId="1" applyFont="1" applyFill="1" applyBorder="1"/>
    <xf numFmtId="0" fontId="2" fillId="6" borderId="20" xfId="1" applyFont="1" applyFill="1" applyBorder="1"/>
    <xf numFmtId="0" fontId="32" fillId="8" borderId="8" xfId="0" applyFont="1" applyFill="1" applyBorder="1"/>
    <xf numFmtId="0" fontId="32" fillId="8" borderId="9" xfId="0" applyFont="1" applyFill="1" applyBorder="1"/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9525</xdr:colOff>
      <xdr:row>2</xdr:row>
      <xdr:rowOff>142875</xdr:rowOff>
    </xdr:to>
    <xdr:pic>
      <xdr:nvPicPr>
        <xdr:cNvPr id="1156" name="Obrázok 1" descr="Lend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438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1"/>
  <sheetViews>
    <sheetView tabSelected="1" zoomScale="106" zoomScaleNormal="106" workbookViewId="0">
      <pane ySplit="6" topLeftCell="A97" activePane="bottomLeft" state="frozen"/>
      <selection pane="bottomLeft" activeCell="M310" sqref="M310"/>
    </sheetView>
  </sheetViews>
  <sheetFormatPr defaultRowHeight="15" x14ac:dyDescent="0.25"/>
  <cols>
    <col min="1" max="1" width="6.5703125" customWidth="1"/>
    <col min="2" max="2" width="10.42578125" customWidth="1"/>
    <col min="3" max="3" width="42.140625" customWidth="1"/>
    <col min="4" max="5" width="14.85546875" customWidth="1"/>
    <col min="6" max="6" width="12.7109375" bestFit="1" customWidth="1"/>
    <col min="7" max="7" width="13.85546875" customWidth="1"/>
    <col min="8" max="8" width="12.7109375" bestFit="1" customWidth="1"/>
    <col min="11" max="11" width="10.28515625" bestFit="1" customWidth="1"/>
  </cols>
  <sheetData>
    <row r="1" spans="1:8" ht="25.5" x14ac:dyDescent="0.35">
      <c r="A1" s="138" t="s">
        <v>332</v>
      </c>
      <c r="B1" s="138"/>
      <c r="C1" s="138"/>
      <c r="D1" s="138"/>
      <c r="E1" s="138"/>
    </row>
    <row r="2" spans="1:8" x14ac:dyDescent="0.25">
      <c r="A2" s="139" t="s">
        <v>0</v>
      </c>
      <c r="B2" s="139"/>
      <c r="C2" s="139"/>
      <c r="D2" s="139"/>
      <c r="E2" s="139"/>
    </row>
    <row r="3" spans="1:8" x14ac:dyDescent="0.25">
      <c r="A3" s="1"/>
      <c r="B3" s="1"/>
      <c r="C3" s="2"/>
      <c r="D3" s="1"/>
      <c r="E3" s="49"/>
    </row>
    <row r="4" spans="1:8" ht="6" customHeight="1" x14ac:dyDescent="0.25">
      <c r="A4" s="1"/>
      <c r="B4" s="1"/>
      <c r="C4" s="2"/>
      <c r="D4" s="1"/>
      <c r="E4" s="49"/>
    </row>
    <row r="5" spans="1:8" ht="15.75" thickBot="1" x14ac:dyDescent="0.3">
      <c r="A5" s="3" t="s">
        <v>1</v>
      </c>
      <c r="B5" s="1"/>
      <c r="C5" s="2"/>
      <c r="D5" s="104"/>
      <c r="E5" s="104"/>
    </row>
    <row r="6" spans="1:8" ht="15.75" thickBot="1" x14ac:dyDescent="0.3">
      <c r="A6" s="47"/>
      <c r="B6" s="48" t="s">
        <v>292</v>
      </c>
      <c r="C6" s="107" t="s">
        <v>2</v>
      </c>
      <c r="D6" s="108">
        <v>2017</v>
      </c>
      <c r="E6" s="108">
        <v>2018</v>
      </c>
      <c r="F6" s="109" t="s">
        <v>375</v>
      </c>
      <c r="G6" s="109" t="s">
        <v>376</v>
      </c>
    </row>
    <row r="7" spans="1:8" x14ac:dyDescent="0.25">
      <c r="A7" s="4"/>
      <c r="B7" s="5">
        <v>111003</v>
      </c>
      <c r="C7" s="5" t="s">
        <v>3</v>
      </c>
      <c r="D7" s="105">
        <v>1980818</v>
      </c>
      <c r="E7" s="106">
        <v>2297161</v>
      </c>
      <c r="F7" s="8">
        <v>106485</v>
      </c>
      <c r="G7" s="8">
        <f>SUM(E7:F7)</f>
        <v>2403646</v>
      </c>
    </row>
    <row r="8" spans="1:8" x14ac:dyDescent="0.25">
      <c r="A8" s="6"/>
      <c r="B8" s="6">
        <v>121001</v>
      </c>
      <c r="C8" s="6" t="s">
        <v>4</v>
      </c>
      <c r="D8" s="8">
        <v>14927</v>
      </c>
      <c r="E8" s="59">
        <v>14927</v>
      </c>
      <c r="F8" s="110"/>
      <c r="G8" s="16">
        <v>14927</v>
      </c>
    </row>
    <row r="9" spans="1:8" x14ac:dyDescent="0.25">
      <c r="A9" s="6"/>
      <c r="B9" s="6">
        <v>121002</v>
      </c>
      <c r="C9" s="6" t="s">
        <v>5</v>
      </c>
      <c r="D9" s="8">
        <v>13081</v>
      </c>
      <c r="E9" s="59">
        <v>13081</v>
      </c>
      <c r="F9" s="110"/>
      <c r="G9" s="16">
        <v>13081</v>
      </c>
    </row>
    <row r="10" spans="1:8" x14ac:dyDescent="0.25">
      <c r="A10" s="6"/>
      <c r="B10" s="6">
        <v>121003</v>
      </c>
      <c r="C10" s="6" t="s">
        <v>6</v>
      </c>
      <c r="D10" s="8">
        <v>30</v>
      </c>
      <c r="E10" s="59">
        <v>30</v>
      </c>
      <c r="F10" s="110"/>
      <c r="G10" s="16">
        <v>30</v>
      </c>
    </row>
    <row r="11" spans="1:8" x14ac:dyDescent="0.25">
      <c r="A11" s="6"/>
      <c r="B11" s="6">
        <v>133001</v>
      </c>
      <c r="C11" s="6" t="s">
        <v>7</v>
      </c>
      <c r="D11" s="8">
        <v>2452</v>
      </c>
      <c r="E11" s="59">
        <v>2452</v>
      </c>
      <c r="F11" s="110"/>
      <c r="G11" s="16">
        <v>2452</v>
      </c>
    </row>
    <row r="12" spans="1:8" x14ac:dyDescent="0.25">
      <c r="A12" s="6"/>
      <c r="B12" s="6">
        <v>133006</v>
      </c>
      <c r="C12" s="6" t="s">
        <v>8</v>
      </c>
      <c r="D12" s="8">
        <v>500</v>
      </c>
      <c r="E12" s="59">
        <v>500</v>
      </c>
      <c r="F12" s="110"/>
      <c r="G12" s="16">
        <v>500</v>
      </c>
    </row>
    <row r="13" spans="1:8" x14ac:dyDescent="0.25">
      <c r="A13" s="6"/>
      <c r="B13" s="6">
        <v>133012</v>
      </c>
      <c r="C13" s="6" t="s">
        <v>9</v>
      </c>
      <c r="D13" s="8">
        <v>20</v>
      </c>
      <c r="E13" s="59">
        <v>20</v>
      </c>
      <c r="F13" s="110"/>
      <c r="G13" s="16">
        <v>20</v>
      </c>
    </row>
    <row r="14" spans="1:8" x14ac:dyDescent="0.25">
      <c r="A14" s="6"/>
      <c r="B14" s="6">
        <v>133013</v>
      </c>
      <c r="C14" s="6" t="s">
        <v>10</v>
      </c>
      <c r="D14" s="16">
        <v>64000</v>
      </c>
      <c r="E14" s="59">
        <v>73800</v>
      </c>
      <c r="F14" s="110"/>
      <c r="G14" s="16">
        <v>73800</v>
      </c>
    </row>
    <row r="15" spans="1:8" x14ac:dyDescent="0.25">
      <c r="A15" s="10" t="s">
        <v>11</v>
      </c>
      <c r="B15" s="11">
        <v>100</v>
      </c>
      <c r="C15" s="11" t="s">
        <v>12</v>
      </c>
      <c r="D15" s="89">
        <f>SUM(D7:D14)</f>
        <v>2075828</v>
      </c>
      <c r="E15" s="89">
        <f>SUM(E7:E14)</f>
        <v>2401971</v>
      </c>
      <c r="F15" s="89">
        <f>SUM(F7:F14)</f>
        <v>106485</v>
      </c>
      <c r="G15" s="89">
        <f>SUM(G7:G14)</f>
        <v>2508456</v>
      </c>
      <c r="H15" s="91"/>
    </row>
    <row r="16" spans="1:8" s="60" customFormat="1" ht="12.75" x14ac:dyDescent="0.2">
      <c r="A16" s="7"/>
      <c r="B16" s="15">
        <v>212002</v>
      </c>
      <c r="C16" s="15" t="s">
        <v>255</v>
      </c>
      <c r="D16" s="16">
        <v>197</v>
      </c>
      <c r="E16" s="59">
        <v>195</v>
      </c>
      <c r="F16" s="111"/>
      <c r="G16" s="16">
        <v>195</v>
      </c>
    </row>
    <row r="17" spans="1:7" x14ac:dyDescent="0.25">
      <c r="A17" s="12"/>
      <c r="B17" s="7">
        <v>212003</v>
      </c>
      <c r="C17" s="13" t="s">
        <v>188</v>
      </c>
      <c r="D17" s="16">
        <v>16097</v>
      </c>
      <c r="E17" s="59">
        <v>15191</v>
      </c>
      <c r="F17" s="110"/>
      <c r="G17" s="16">
        <v>15191</v>
      </c>
    </row>
    <row r="18" spans="1:7" x14ac:dyDescent="0.25">
      <c r="A18" s="6"/>
      <c r="B18" s="6">
        <v>221004</v>
      </c>
      <c r="C18" s="6" t="s">
        <v>13</v>
      </c>
      <c r="D18" s="8">
        <v>7000</v>
      </c>
      <c r="E18" s="59">
        <v>8000</v>
      </c>
      <c r="F18" s="110"/>
      <c r="G18" s="16">
        <v>8000</v>
      </c>
    </row>
    <row r="19" spans="1:7" x14ac:dyDescent="0.25">
      <c r="A19" s="6"/>
      <c r="B19" s="6">
        <v>222003</v>
      </c>
      <c r="C19" s="6" t="s">
        <v>14</v>
      </c>
      <c r="D19" s="8">
        <v>300</v>
      </c>
      <c r="E19" s="59">
        <v>300</v>
      </c>
      <c r="F19" s="110"/>
      <c r="G19" s="16">
        <v>300</v>
      </c>
    </row>
    <row r="20" spans="1:7" x14ac:dyDescent="0.25">
      <c r="A20" s="7"/>
      <c r="B20" s="15">
        <v>223</v>
      </c>
      <c r="C20" s="15" t="s">
        <v>15</v>
      </c>
      <c r="D20" s="16">
        <v>17052</v>
      </c>
      <c r="E20" s="59">
        <v>15760</v>
      </c>
      <c r="F20" s="110"/>
      <c r="G20" s="16">
        <v>15760</v>
      </c>
    </row>
    <row r="21" spans="1:7" x14ac:dyDescent="0.25">
      <c r="A21" s="7"/>
      <c r="B21" s="15">
        <v>229005</v>
      </c>
      <c r="C21" s="15" t="s">
        <v>16</v>
      </c>
      <c r="D21" s="8">
        <v>17</v>
      </c>
      <c r="E21" s="59">
        <v>33</v>
      </c>
      <c r="F21" s="110"/>
      <c r="G21" s="16">
        <v>33</v>
      </c>
    </row>
    <row r="22" spans="1:7" s="1" customFormat="1" x14ac:dyDescent="0.25">
      <c r="A22" s="7"/>
      <c r="B22" s="15">
        <v>231</v>
      </c>
      <c r="C22" s="15" t="s">
        <v>186</v>
      </c>
      <c r="D22" s="8">
        <v>0</v>
      </c>
      <c r="E22" s="59">
        <v>0</v>
      </c>
      <c r="F22" s="53"/>
      <c r="G22" s="16">
        <v>0</v>
      </c>
    </row>
    <row r="23" spans="1:7" s="50" customFormat="1" x14ac:dyDescent="0.25">
      <c r="A23" s="7"/>
      <c r="B23" s="15">
        <v>233</v>
      </c>
      <c r="C23" s="15" t="s">
        <v>224</v>
      </c>
      <c r="D23" s="8">
        <v>0</v>
      </c>
      <c r="E23" s="54">
        <v>0</v>
      </c>
      <c r="F23" s="53"/>
      <c r="G23" s="16">
        <v>0</v>
      </c>
    </row>
    <row r="24" spans="1:7" s="25" customFormat="1" ht="12.75" x14ac:dyDescent="0.2">
      <c r="A24" s="6"/>
      <c r="B24" s="6">
        <v>239001</v>
      </c>
      <c r="C24" s="6" t="s">
        <v>187</v>
      </c>
      <c r="D24" s="8">
        <v>3000</v>
      </c>
      <c r="E24" s="54">
        <v>4000</v>
      </c>
      <c r="F24" s="17"/>
      <c r="G24" s="16">
        <v>4000</v>
      </c>
    </row>
    <row r="25" spans="1:7" s="25" customFormat="1" ht="12.75" x14ac:dyDescent="0.2">
      <c r="A25" s="6"/>
      <c r="B25" s="6">
        <v>292</v>
      </c>
      <c r="C25" s="6" t="s">
        <v>344</v>
      </c>
      <c r="D25" s="8">
        <v>0</v>
      </c>
      <c r="E25" s="59">
        <v>0</v>
      </c>
      <c r="F25" s="17"/>
      <c r="G25" s="16">
        <v>0</v>
      </c>
    </row>
    <row r="26" spans="1:7" x14ac:dyDescent="0.25">
      <c r="A26" s="6"/>
      <c r="B26" s="6">
        <v>242</v>
      </c>
      <c r="C26" s="6" t="s">
        <v>17</v>
      </c>
      <c r="D26" s="8">
        <v>500</v>
      </c>
      <c r="E26" s="59">
        <v>1550</v>
      </c>
      <c r="F26" s="110"/>
      <c r="G26" s="16">
        <v>1550</v>
      </c>
    </row>
    <row r="27" spans="1:7" x14ac:dyDescent="0.25">
      <c r="A27" s="17"/>
      <c r="B27" s="17">
        <v>292</v>
      </c>
      <c r="C27" s="17" t="s">
        <v>18</v>
      </c>
      <c r="D27" s="90">
        <v>30000</v>
      </c>
      <c r="E27" s="59">
        <v>36500</v>
      </c>
      <c r="F27" s="110"/>
      <c r="G27" s="16">
        <v>36500</v>
      </c>
    </row>
    <row r="28" spans="1:7" x14ac:dyDescent="0.25">
      <c r="A28" s="18"/>
      <c r="B28" s="18">
        <v>200</v>
      </c>
      <c r="C28" s="18" t="s">
        <v>19</v>
      </c>
      <c r="D28" s="89">
        <f>SUM(D16:D27)</f>
        <v>74163</v>
      </c>
      <c r="E28" s="89">
        <f>SUM(E16:E27)</f>
        <v>81529</v>
      </c>
      <c r="F28" s="89"/>
      <c r="G28" s="89">
        <f>SUM(G16:G27)</f>
        <v>81529</v>
      </c>
    </row>
    <row r="29" spans="1:7" x14ac:dyDescent="0.25">
      <c r="A29" s="20"/>
      <c r="B29" s="7">
        <v>312012</v>
      </c>
      <c r="C29" s="7" t="s">
        <v>20</v>
      </c>
      <c r="D29" s="8">
        <v>4792</v>
      </c>
      <c r="E29" s="59">
        <v>4831</v>
      </c>
      <c r="F29" s="110"/>
      <c r="G29" s="16">
        <v>4831</v>
      </c>
    </row>
    <row r="30" spans="1:7" x14ac:dyDescent="0.25">
      <c r="A30" s="6"/>
      <c r="B30" s="7">
        <v>312012</v>
      </c>
      <c r="C30" s="6" t="s">
        <v>21</v>
      </c>
      <c r="D30" s="8">
        <v>223</v>
      </c>
      <c r="E30" s="59">
        <v>224</v>
      </c>
      <c r="F30" s="110"/>
      <c r="G30" s="16">
        <v>224</v>
      </c>
    </row>
    <row r="31" spans="1:7" x14ac:dyDescent="0.25">
      <c r="A31" s="6"/>
      <c r="B31" s="7">
        <v>312012</v>
      </c>
      <c r="C31" s="6" t="s">
        <v>22</v>
      </c>
      <c r="D31" s="8">
        <v>482</v>
      </c>
      <c r="E31" s="59">
        <v>485</v>
      </c>
      <c r="F31" s="110"/>
      <c r="G31" s="16">
        <v>485</v>
      </c>
    </row>
    <row r="32" spans="1:7" x14ac:dyDescent="0.25">
      <c r="A32" s="6"/>
      <c r="B32" s="7">
        <v>312012</v>
      </c>
      <c r="C32" s="6" t="s">
        <v>230</v>
      </c>
      <c r="D32" s="8">
        <v>6331</v>
      </c>
      <c r="E32" s="59">
        <v>6318</v>
      </c>
      <c r="F32" s="110"/>
      <c r="G32" s="16">
        <v>6318</v>
      </c>
    </row>
    <row r="33" spans="1:7" x14ac:dyDescent="0.25">
      <c r="A33" s="6"/>
      <c r="B33" s="7">
        <v>312012</v>
      </c>
      <c r="C33" s="6" t="s">
        <v>23</v>
      </c>
      <c r="D33" s="8">
        <v>1700</v>
      </c>
      <c r="E33" s="59">
        <v>1714</v>
      </c>
      <c r="F33" s="110"/>
      <c r="G33" s="16">
        <v>1714</v>
      </c>
    </row>
    <row r="34" spans="1:7" x14ac:dyDescent="0.25">
      <c r="A34" s="6"/>
      <c r="B34" s="7">
        <v>312012</v>
      </c>
      <c r="C34" s="6" t="s">
        <v>24</v>
      </c>
      <c r="D34" s="8">
        <v>1324912</v>
      </c>
      <c r="E34" s="59">
        <v>1527724</v>
      </c>
      <c r="F34" s="110"/>
      <c r="G34" s="16">
        <v>1527724</v>
      </c>
    </row>
    <row r="35" spans="1:7" x14ac:dyDescent="0.25">
      <c r="A35" s="6"/>
      <c r="B35" s="7">
        <v>312012</v>
      </c>
      <c r="C35" s="6" t="s">
        <v>25</v>
      </c>
      <c r="D35" s="8">
        <v>23932</v>
      </c>
      <c r="E35" s="59">
        <v>26118</v>
      </c>
      <c r="F35" s="110"/>
      <c r="G35" s="16">
        <v>26118</v>
      </c>
    </row>
    <row r="36" spans="1:7" x14ac:dyDescent="0.25">
      <c r="A36" s="6"/>
      <c r="B36" s="7">
        <v>312012</v>
      </c>
      <c r="C36" s="6" t="s">
        <v>26</v>
      </c>
      <c r="D36" s="8">
        <v>34080</v>
      </c>
      <c r="E36" s="59">
        <v>27108</v>
      </c>
      <c r="F36" s="112"/>
      <c r="G36" s="16">
        <v>27108</v>
      </c>
    </row>
    <row r="37" spans="1:7" x14ac:dyDescent="0.25">
      <c r="A37" s="7"/>
      <c r="B37" s="7">
        <v>312012</v>
      </c>
      <c r="C37" s="7" t="s">
        <v>27</v>
      </c>
      <c r="D37" s="8">
        <v>0</v>
      </c>
      <c r="E37" s="59">
        <v>0</v>
      </c>
      <c r="F37" s="110"/>
      <c r="G37" s="16">
        <v>0</v>
      </c>
    </row>
    <row r="38" spans="1:7" x14ac:dyDescent="0.25">
      <c r="A38" s="6"/>
      <c r="B38" s="7">
        <v>312012</v>
      </c>
      <c r="C38" s="6" t="s">
        <v>28</v>
      </c>
      <c r="D38" s="8">
        <v>2107</v>
      </c>
      <c r="E38" s="59">
        <v>0</v>
      </c>
      <c r="F38" s="110"/>
      <c r="G38" s="16">
        <v>0</v>
      </c>
    </row>
    <row r="39" spans="1:7" x14ac:dyDescent="0.25">
      <c r="A39" s="6"/>
      <c r="B39" s="7">
        <v>312012</v>
      </c>
      <c r="C39" s="6" t="s">
        <v>29</v>
      </c>
      <c r="D39" s="8">
        <v>0</v>
      </c>
      <c r="E39" s="59">
        <v>0</v>
      </c>
      <c r="F39" s="110"/>
      <c r="G39" s="16">
        <v>0</v>
      </c>
    </row>
    <row r="40" spans="1:7" x14ac:dyDescent="0.25">
      <c r="A40" s="6"/>
      <c r="B40" s="7">
        <v>312</v>
      </c>
      <c r="C40" s="6" t="s">
        <v>225</v>
      </c>
      <c r="D40" s="8">
        <v>0</v>
      </c>
      <c r="E40" s="59">
        <v>0</v>
      </c>
      <c r="F40" s="110"/>
      <c r="G40" s="16">
        <v>0</v>
      </c>
    </row>
    <row r="41" spans="1:7" x14ac:dyDescent="0.25">
      <c r="A41" s="6"/>
      <c r="B41" s="7">
        <v>312</v>
      </c>
      <c r="C41" s="6" t="s">
        <v>226</v>
      </c>
      <c r="D41" s="8">
        <v>0</v>
      </c>
      <c r="E41" s="59">
        <v>0</v>
      </c>
      <c r="F41" s="110"/>
      <c r="G41" s="16">
        <v>0</v>
      </c>
    </row>
    <row r="42" spans="1:7" x14ac:dyDescent="0.25">
      <c r="A42" s="6"/>
      <c r="B42" s="7">
        <v>312</v>
      </c>
      <c r="C42" s="6" t="s">
        <v>339</v>
      </c>
      <c r="D42" s="8">
        <v>0</v>
      </c>
      <c r="E42" s="59">
        <v>0</v>
      </c>
      <c r="F42" s="110"/>
      <c r="G42" s="16">
        <v>0</v>
      </c>
    </row>
    <row r="43" spans="1:7" x14ac:dyDescent="0.25">
      <c r="A43" s="6"/>
      <c r="B43" s="7">
        <v>312001</v>
      </c>
      <c r="C43" s="6" t="s">
        <v>214</v>
      </c>
      <c r="D43" s="8">
        <v>0</v>
      </c>
      <c r="E43" s="59">
        <v>0</v>
      </c>
      <c r="F43" s="110"/>
      <c r="G43" s="16">
        <v>0</v>
      </c>
    </row>
    <row r="44" spans="1:7" x14ac:dyDescent="0.25">
      <c r="A44" s="6"/>
      <c r="B44" s="7">
        <v>312012</v>
      </c>
      <c r="C44" s="6" t="s">
        <v>30</v>
      </c>
      <c r="D44" s="8">
        <v>15950</v>
      </c>
      <c r="E44" s="59">
        <v>19531</v>
      </c>
      <c r="F44" s="110"/>
      <c r="G44" s="16">
        <v>19531</v>
      </c>
    </row>
    <row r="45" spans="1:7" x14ac:dyDescent="0.25">
      <c r="A45" s="6"/>
      <c r="B45" s="7">
        <v>312001</v>
      </c>
      <c r="C45" s="6" t="s">
        <v>31</v>
      </c>
      <c r="D45" s="8">
        <v>0</v>
      </c>
      <c r="E45" s="59">
        <v>0</v>
      </c>
      <c r="F45" s="110"/>
      <c r="G45" s="16">
        <v>0</v>
      </c>
    </row>
    <row r="46" spans="1:7" x14ac:dyDescent="0.25">
      <c r="A46" s="6"/>
      <c r="B46" s="7">
        <v>312012</v>
      </c>
      <c r="C46" s="6" t="s">
        <v>32</v>
      </c>
      <c r="D46" s="8">
        <v>13965</v>
      </c>
      <c r="E46" s="59">
        <v>28136</v>
      </c>
      <c r="F46" s="110"/>
      <c r="G46" s="16">
        <v>28136</v>
      </c>
    </row>
    <row r="47" spans="1:7" x14ac:dyDescent="0.25">
      <c r="A47" s="6"/>
      <c r="B47" s="7">
        <v>312012</v>
      </c>
      <c r="C47" s="6" t="s">
        <v>33</v>
      </c>
      <c r="D47" s="8">
        <v>0</v>
      </c>
      <c r="E47" s="59">
        <v>0</v>
      </c>
      <c r="F47" s="110"/>
      <c r="G47" s="16">
        <v>0</v>
      </c>
    </row>
    <row r="48" spans="1:7" x14ac:dyDescent="0.25">
      <c r="A48" s="7"/>
      <c r="B48" s="7">
        <v>311</v>
      </c>
      <c r="C48" s="7" t="s">
        <v>34</v>
      </c>
      <c r="D48" s="8">
        <v>0</v>
      </c>
      <c r="E48" s="59">
        <v>0</v>
      </c>
      <c r="F48" s="110"/>
      <c r="G48" s="16">
        <v>0</v>
      </c>
    </row>
    <row r="49" spans="1:7" x14ac:dyDescent="0.25">
      <c r="A49" s="7"/>
      <c r="B49" s="7">
        <v>312001</v>
      </c>
      <c r="C49" s="7" t="s">
        <v>35</v>
      </c>
      <c r="D49" s="8">
        <v>0</v>
      </c>
      <c r="E49" s="59">
        <v>0</v>
      </c>
      <c r="F49" s="110"/>
      <c r="G49" s="16">
        <v>0</v>
      </c>
    </row>
    <row r="50" spans="1:7" x14ac:dyDescent="0.25">
      <c r="A50" s="7"/>
      <c r="B50" s="7">
        <v>312</v>
      </c>
      <c r="C50" s="7" t="s">
        <v>36</v>
      </c>
      <c r="D50" s="8">
        <v>0</v>
      </c>
      <c r="E50" s="59">
        <v>0</v>
      </c>
      <c r="F50" s="110"/>
      <c r="G50" s="16">
        <v>0</v>
      </c>
    </row>
    <row r="51" spans="1:7" x14ac:dyDescent="0.25">
      <c r="A51" s="6"/>
      <c r="B51" s="7">
        <v>312012</v>
      </c>
      <c r="C51" s="6" t="s">
        <v>37</v>
      </c>
      <c r="D51" s="8">
        <v>0</v>
      </c>
      <c r="E51" s="59">
        <v>0</v>
      </c>
      <c r="F51" s="110"/>
      <c r="G51" s="16">
        <v>0</v>
      </c>
    </row>
    <row r="52" spans="1:7" x14ac:dyDescent="0.25">
      <c r="A52" s="6"/>
      <c r="B52" s="7">
        <v>312001</v>
      </c>
      <c r="C52" s="6" t="s">
        <v>38</v>
      </c>
      <c r="D52" s="8">
        <v>0</v>
      </c>
      <c r="E52" s="59">
        <v>0</v>
      </c>
      <c r="F52" s="110"/>
      <c r="G52" s="16">
        <v>0</v>
      </c>
    </row>
    <row r="53" spans="1:7" x14ac:dyDescent="0.25">
      <c r="A53" s="7"/>
      <c r="B53" s="7" t="s">
        <v>227</v>
      </c>
      <c r="C53" s="7" t="s">
        <v>228</v>
      </c>
      <c r="D53" s="8">
        <v>0</v>
      </c>
      <c r="E53" s="59">
        <v>0</v>
      </c>
      <c r="F53" s="110"/>
      <c r="G53" s="16">
        <v>0</v>
      </c>
    </row>
    <row r="54" spans="1:7" x14ac:dyDescent="0.25">
      <c r="A54" s="7"/>
      <c r="B54" s="7">
        <v>312007</v>
      </c>
      <c r="C54" s="7" t="s">
        <v>333</v>
      </c>
      <c r="D54" s="8">
        <v>0</v>
      </c>
      <c r="E54" s="59">
        <v>0</v>
      </c>
      <c r="F54" s="110"/>
      <c r="G54" s="16">
        <v>0</v>
      </c>
    </row>
    <row r="55" spans="1:7" x14ac:dyDescent="0.25">
      <c r="A55" s="7"/>
      <c r="B55" s="7">
        <v>322006</v>
      </c>
      <c r="C55" s="7" t="s">
        <v>334</v>
      </c>
      <c r="D55" s="8">
        <v>0</v>
      </c>
      <c r="E55" s="59">
        <v>0</v>
      </c>
      <c r="F55" s="110"/>
      <c r="G55" s="16">
        <v>0</v>
      </c>
    </row>
    <row r="56" spans="1:7" x14ac:dyDescent="0.25">
      <c r="A56" s="7"/>
      <c r="B56" s="7">
        <v>311</v>
      </c>
      <c r="C56" s="7" t="s">
        <v>229</v>
      </c>
      <c r="D56" s="8">
        <v>2000</v>
      </c>
      <c r="E56" s="59">
        <v>3000</v>
      </c>
      <c r="F56" s="110"/>
      <c r="G56" s="16">
        <v>3000</v>
      </c>
    </row>
    <row r="57" spans="1:7" x14ac:dyDescent="0.25">
      <c r="A57" s="7"/>
      <c r="B57" s="7" t="s">
        <v>196</v>
      </c>
      <c r="C57" s="7" t="s">
        <v>39</v>
      </c>
      <c r="D57" s="8">
        <v>0</v>
      </c>
      <c r="E57" s="59">
        <v>0</v>
      </c>
      <c r="F57" s="110"/>
      <c r="G57" s="16">
        <v>0</v>
      </c>
    </row>
    <row r="58" spans="1:7" x14ac:dyDescent="0.25">
      <c r="A58" s="7"/>
      <c r="B58" s="7">
        <v>322</v>
      </c>
      <c r="C58" s="7" t="s">
        <v>367</v>
      </c>
      <c r="D58" s="8">
        <v>0</v>
      </c>
      <c r="E58" s="54">
        <v>10000</v>
      </c>
      <c r="F58" s="110"/>
      <c r="G58" s="16">
        <v>10000</v>
      </c>
    </row>
    <row r="59" spans="1:7" x14ac:dyDescent="0.25">
      <c r="A59" s="7"/>
      <c r="B59" s="7">
        <v>322</v>
      </c>
      <c r="C59" s="7" t="s">
        <v>366</v>
      </c>
      <c r="D59" s="8">
        <v>0</v>
      </c>
      <c r="E59" s="54">
        <v>466402</v>
      </c>
      <c r="F59" s="110"/>
      <c r="G59" s="16">
        <v>466402</v>
      </c>
    </row>
    <row r="60" spans="1:7" x14ac:dyDescent="0.25">
      <c r="A60" s="7"/>
      <c r="B60" s="7">
        <v>322</v>
      </c>
      <c r="C60" s="7" t="s">
        <v>340</v>
      </c>
      <c r="D60" s="8">
        <v>0</v>
      </c>
      <c r="E60" s="59">
        <v>0</v>
      </c>
      <c r="F60" s="110"/>
      <c r="G60" s="16">
        <v>0</v>
      </c>
    </row>
    <row r="61" spans="1:7" x14ac:dyDescent="0.25">
      <c r="A61" s="6"/>
      <c r="B61" s="7">
        <v>312001</v>
      </c>
      <c r="C61" s="6" t="s">
        <v>40</v>
      </c>
      <c r="D61" s="8">
        <v>0</v>
      </c>
      <c r="E61" s="59">
        <v>0</v>
      </c>
      <c r="F61" s="110"/>
      <c r="G61" s="16">
        <v>0</v>
      </c>
    </row>
    <row r="62" spans="1:7" x14ac:dyDescent="0.25">
      <c r="A62" s="18"/>
      <c r="B62" s="18">
        <v>300</v>
      </c>
      <c r="C62" s="18" t="s">
        <v>41</v>
      </c>
      <c r="D62" s="89">
        <f>SUM(D29:D61)</f>
        <v>1430474</v>
      </c>
      <c r="E62" s="89">
        <f>SUM(E29:E61)</f>
        <v>2121591</v>
      </c>
      <c r="F62" s="89"/>
      <c r="G62" s="89">
        <f>SUM(G29:G61)</f>
        <v>2121591</v>
      </c>
    </row>
    <row r="63" spans="1:7" x14ac:dyDescent="0.25">
      <c r="A63" s="21"/>
      <c r="B63" s="22"/>
      <c r="C63" s="22" t="s">
        <v>42</v>
      </c>
      <c r="D63" s="89">
        <v>30250</v>
      </c>
      <c r="E63" s="23">
        <v>27500</v>
      </c>
      <c r="F63" s="23"/>
      <c r="G63" s="23">
        <v>27500</v>
      </c>
    </row>
    <row r="64" spans="1:7" x14ac:dyDescent="0.25">
      <c r="A64" s="21"/>
      <c r="B64" s="22">
        <v>513001</v>
      </c>
      <c r="C64" s="22" t="s">
        <v>190</v>
      </c>
      <c r="D64" s="23">
        <v>0</v>
      </c>
      <c r="E64" s="23">
        <v>0</v>
      </c>
      <c r="F64" s="23"/>
      <c r="G64" s="23">
        <v>0</v>
      </c>
    </row>
    <row r="65" spans="1:8" s="41" customFormat="1" x14ac:dyDescent="0.25">
      <c r="A65" s="6"/>
      <c r="B65" s="6">
        <v>453</v>
      </c>
      <c r="C65" s="6" t="s">
        <v>254</v>
      </c>
      <c r="D65" s="8">
        <v>0</v>
      </c>
      <c r="E65" s="59">
        <v>0</v>
      </c>
      <c r="F65" s="113"/>
      <c r="G65" s="113">
        <v>0</v>
      </c>
    </row>
    <row r="66" spans="1:8" x14ac:dyDescent="0.25">
      <c r="A66" s="6"/>
      <c r="B66" s="6">
        <v>453</v>
      </c>
      <c r="C66" s="6" t="s">
        <v>253</v>
      </c>
      <c r="D66" s="8">
        <v>0</v>
      </c>
      <c r="E66" s="59">
        <v>0</v>
      </c>
      <c r="F66" s="110"/>
      <c r="G66" s="110">
        <v>0</v>
      </c>
    </row>
    <row r="67" spans="1:8" x14ac:dyDescent="0.25">
      <c r="A67" s="21"/>
      <c r="B67" s="22"/>
      <c r="C67" s="22" t="s">
        <v>345</v>
      </c>
      <c r="D67" s="23">
        <f>SUM(D65:D66)</f>
        <v>0</v>
      </c>
      <c r="E67" s="23">
        <v>0</v>
      </c>
      <c r="F67" s="23"/>
      <c r="G67" s="23">
        <v>0</v>
      </c>
    </row>
    <row r="68" spans="1:8" x14ac:dyDescent="0.25">
      <c r="A68" s="6"/>
      <c r="B68" s="6">
        <v>454001</v>
      </c>
      <c r="C68" s="6" t="s">
        <v>191</v>
      </c>
      <c r="D68" s="8">
        <v>0</v>
      </c>
      <c r="E68" s="52">
        <v>0</v>
      </c>
      <c r="F68" s="110"/>
      <c r="G68" s="16">
        <v>0</v>
      </c>
    </row>
    <row r="69" spans="1:8" x14ac:dyDescent="0.25">
      <c r="A69" s="6"/>
      <c r="B69" s="6"/>
      <c r="C69" s="6" t="s">
        <v>205</v>
      </c>
      <c r="D69" s="8">
        <v>190000</v>
      </c>
      <c r="E69" s="52">
        <v>290000</v>
      </c>
      <c r="F69" s="110"/>
      <c r="G69" s="16">
        <v>290000</v>
      </c>
    </row>
    <row r="70" spans="1:8" x14ac:dyDescent="0.25">
      <c r="A70" s="6"/>
      <c r="B70" s="6"/>
      <c r="C70" s="6" t="s">
        <v>192</v>
      </c>
      <c r="D70" s="8">
        <v>0</v>
      </c>
      <c r="E70" s="52">
        <v>0</v>
      </c>
      <c r="F70" s="110"/>
      <c r="G70" s="16">
        <v>0</v>
      </c>
    </row>
    <row r="71" spans="1:8" x14ac:dyDescent="0.25">
      <c r="A71" s="6"/>
      <c r="B71" s="6"/>
      <c r="C71" s="6" t="s">
        <v>193</v>
      </c>
      <c r="D71" s="8">
        <v>3585</v>
      </c>
      <c r="E71" s="52">
        <v>3751</v>
      </c>
      <c r="F71" s="110"/>
      <c r="G71" s="16">
        <v>3751</v>
      </c>
    </row>
    <row r="72" spans="1:8" x14ac:dyDescent="0.25">
      <c r="A72" s="6"/>
      <c r="B72" s="6"/>
      <c r="C72" s="6" t="s">
        <v>251</v>
      </c>
      <c r="D72" s="16">
        <v>97273</v>
      </c>
      <c r="E72" s="52">
        <v>0</v>
      </c>
      <c r="F72" s="110"/>
      <c r="G72" s="16">
        <v>0</v>
      </c>
    </row>
    <row r="73" spans="1:8" x14ac:dyDescent="0.25">
      <c r="A73" s="6"/>
      <c r="B73" s="6"/>
      <c r="C73" s="6" t="s">
        <v>194</v>
      </c>
      <c r="D73" s="8">
        <v>0</v>
      </c>
      <c r="E73" s="52">
        <v>0</v>
      </c>
      <c r="F73" s="110"/>
      <c r="G73" s="16">
        <v>0</v>
      </c>
    </row>
    <row r="74" spans="1:8" x14ac:dyDescent="0.25">
      <c r="A74" s="94"/>
      <c r="B74" s="94">
        <v>456002</v>
      </c>
      <c r="C74" s="94" t="s">
        <v>356</v>
      </c>
      <c r="D74" s="95">
        <v>0</v>
      </c>
      <c r="E74" s="96">
        <v>6000</v>
      </c>
      <c r="F74" s="110"/>
      <c r="G74" s="114">
        <v>6000</v>
      </c>
    </row>
    <row r="75" spans="1:8" ht="15.75" thickBot="1" x14ac:dyDescent="0.3">
      <c r="A75" s="46"/>
      <c r="B75" s="44"/>
      <c r="C75" s="44" t="s">
        <v>195</v>
      </c>
      <c r="D75" s="45">
        <f>SUM(D68:D74)</f>
        <v>290858</v>
      </c>
      <c r="E75" s="45">
        <f>SUM(E68:E74)</f>
        <v>299751</v>
      </c>
      <c r="F75" s="45"/>
      <c r="G75" s="45">
        <f>SUM(G68:G74)</f>
        <v>299751</v>
      </c>
    </row>
    <row r="76" spans="1:8" ht="15.75" thickBot="1" x14ac:dyDescent="0.3">
      <c r="A76" s="140" t="s">
        <v>43</v>
      </c>
      <c r="B76" s="141"/>
      <c r="C76" s="141"/>
      <c r="D76" s="125">
        <f>SUM(D15+D28+D62+D63+D64+D67+D75)</f>
        <v>3901573</v>
      </c>
      <c r="E76" s="125">
        <f>E15+E28+E62+E63+E64+E67+E75</f>
        <v>4932342</v>
      </c>
      <c r="F76" s="125">
        <f>F15+F28+F62+F63+F64+F67+F75</f>
        <v>106485</v>
      </c>
      <c r="G76" s="125">
        <f>G15+G28+G62+G63+G64+G67+G75</f>
        <v>5038827</v>
      </c>
      <c r="H76" s="91"/>
    </row>
    <row r="77" spans="1:8" x14ac:dyDescent="0.25">
      <c r="A77" s="24"/>
      <c r="B77" s="24"/>
      <c r="C77" s="24"/>
      <c r="D77" s="100"/>
      <c r="E77" s="97"/>
    </row>
    <row r="78" spans="1:8" ht="8.25" customHeight="1" x14ac:dyDescent="0.25">
      <c r="A78" s="25"/>
      <c r="B78" s="25"/>
      <c r="C78" s="25"/>
      <c r="D78" s="25"/>
      <c r="E78" s="25"/>
    </row>
    <row r="79" spans="1:8" ht="15.75" thickBot="1" x14ac:dyDescent="0.3">
      <c r="A79" s="3" t="s">
        <v>44</v>
      </c>
      <c r="B79" s="1"/>
      <c r="C79" s="2"/>
      <c r="D79" s="104"/>
      <c r="E79" s="104"/>
    </row>
    <row r="80" spans="1:8" ht="15.75" thickBot="1" x14ac:dyDescent="0.3">
      <c r="A80" s="26" t="s">
        <v>290</v>
      </c>
      <c r="B80" s="26" t="s">
        <v>291</v>
      </c>
      <c r="C80" s="115" t="s">
        <v>2</v>
      </c>
      <c r="D80" s="118">
        <v>2017</v>
      </c>
      <c r="E80" s="118">
        <v>2018</v>
      </c>
      <c r="F80" s="120" t="s">
        <v>375</v>
      </c>
      <c r="G80" s="118" t="s">
        <v>376</v>
      </c>
    </row>
    <row r="81" spans="1:7" x14ac:dyDescent="0.25">
      <c r="A81" s="67" t="s">
        <v>270</v>
      </c>
      <c r="B81" s="6">
        <v>640</v>
      </c>
      <c r="C81" s="6" t="s">
        <v>45</v>
      </c>
      <c r="D81" s="116">
        <v>788</v>
      </c>
      <c r="E81" s="117">
        <v>788</v>
      </c>
      <c r="F81" s="110"/>
      <c r="G81" s="119">
        <v>788</v>
      </c>
    </row>
    <row r="82" spans="1:7" x14ac:dyDescent="0.25">
      <c r="A82" s="67" t="s">
        <v>271</v>
      </c>
      <c r="B82" s="6">
        <v>630</v>
      </c>
      <c r="C82" s="6" t="s">
        <v>46</v>
      </c>
      <c r="D82" s="8">
        <v>3060</v>
      </c>
      <c r="E82" s="59">
        <v>3060</v>
      </c>
      <c r="F82" s="110"/>
      <c r="G82" s="16">
        <v>3060</v>
      </c>
    </row>
    <row r="83" spans="1:7" x14ac:dyDescent="0.25">
      <c r="A83" s="158" t="s">
        <v>293</v>
      </c>
      <c r="B83" s="159"/>
      <c r="C83" s="22" t="s">
        <v>47</v>
      </c>
      <c r="D83" s="23">
        <f>SUM(D81:D82)</f>
        <v>3848</v>
      </c>
      <c r="E83" s="23">
        <f>SUM(E81:E82)</f>
        <v>3848</v>
      </c>
      <c r="F83" s="23"/>
      <c r="G83" s="23">
        <f>SUM(G81:G82)</f>
        <v>3848</v>
      </c>
    </row>
    <row r="84" spans="1:7" x14ac:dyDescent="0.25">
      <c r="A84" s="67" t="s">
        <v>272</v>
      </c>
      <c r="B84" s="6" t="s">
        <v>215</v>
      </c>
      <c r="C84" s="6" t="s">
        <v>48</v>
      </c>
      <c r="D84" s="8">
        <v>4720</v>
      </c>
      <c r="E84" s="59">
        <v>5100</v>
      </c>
      <c r="F84" s="110"/>
      <c r="G84" s="16">
        <v>5100</v>
      </c>
    </row>
    <row r="85" spans="1:7" x14ac:dyDescent="0.25">
      <c r="A85" s="67" t="s">
        <v>272</v>
      </c>
      <c r="B85" s="6">
        <v>610</v>
      </c>
      <c r="C85" s="6" t="s">
        <v>216</v>
      </c>
      <c r="D85" s="8">
        <v>1850</v>
      </c>
      <c r="E85" s="59">
        <v>1850</v>
      </c>
      <c r="F85" s="110"/>
      <c r="G85" s="16">
        <v>1850</v>
      </c>
    </row>
    <row r="86" spans="1:7" x14ac:dyDescent="0.25">
      <c r="A86" s="67" t="s">
        <v>272</v>
      </c>
      <c r="B86" s="6">
        <v>620</v>
      </c>
      <c r="C86" s="6" t="s">
        <v>50</v>
      </c>
      <c r="D86" s="8">
        <v>655</v>
      </c>
      <c r="E86" s="59">
        <v>655</v>
      </c>
      <c r="F86" s="110"/>
      <c r="G86" s="16">
        <v>655</v>
      </c>
    </row>
    <row r="87" spans="1:7" x14ac:dyDescent="0.25">
      <c r="A87" s="67" t="s">
        <v>272</v>
      </c>
      <c r="B87" s="6">
        <v>630</v>
      </c>
      <c r="C87" s="6" t="s">
        <v>49</v>
      </c>
      <c r="D87" s="8">
        <v>300</v>
      </c>
      <c r="E87" s="59">
        <v>300</v>
      </c>
      <c r="F87" s="110"/>
      <c r="G87" s="16">
        <v>300</v>
      </c>
    </row>
    <row r="88" spans="1:7" x14ac:dyDescent="0.25">
      <c r="A88" s="67" t="s">
        <v>272</v>
      </c>
      <c r="B88" s="6">
        <v>630</v>
      </c>
      <c r="C88" s="6" t="s">
        <v>203</v>
      </c>
      <c r="D88" s="8">
        <v>1000</v>
      </c>
      <c r="E88" s="59">
        <v>1000</v>
      </c>
      <c r="F88" s="110"/>
      <c r="G88" s="16">
        <v>1000</v>
      </c>
    </row>
    <row r="89" spans="1:7" x14ac:dyDescent="0.25">
      <c r="A89" s="160" t="s">
        <v>294</v>
      </c>
      <c r="B89" s="161"/>
      <c r="C89" s="27" t="s">
        <v>51</v>
      </c>
      <c r="D89" s="28">
        <f>SUM(D84:D88)</f>
        <v>8525</v>
      </c>
      <c r="E89" s="28">
        <f>SUM(E84:E88)</f>
        <v>8905</v>
      </c>
      <c r="F89" s="28"/>
      <c r="G89" s="28">
        <f>SUM(G84:G88)</f>
        <v>8905</v>
      </c>
    </row>
    <row r="90" spans="1:7" s="51" customFormat="1" x14ac:dyDescent="0.25">
      <c r="A90" s="67" t="s">
        <v>273</v>
      </c>
      <c r="B90" s="6">
        <v>620</v>
      </c>
      <c r="C90" s="6" t="s">
        <v>54</v>
      </c>
      <c r="D90" s="8">
        <v>205</v>
      </c>
      <c r="E90" s="59">
        <v>205</v>
      </c>
      <c r="F90" s="121"/>
      <c r="G90" s="16">
        <v>205</v>
      </c>
    </row>
    <row r="91" spans="1:7" x14ac:dyDescent="0.25">
      <c r="A91" s="67" t="s">
        <v>273</v>
      </c>
      <c r="B91" s="6">
        <v>633006</v>
      </c>
      <c r="C91" s="6" t="s">
        <v>52</v>
      </c>
      <c r="D91" s="8">
        <v>30</v>
      </c>
      <c r="E91" s="59">
        <v>30</v>
      </c>
      <c r="F91" s="110"/>
      <c r="G91" s="16">
        <v>30</v>
      </c>
    </row>
    <row r="92" spans="1:7" x14ac:dyDescent="0.25">
      <c r="A92" s="67" t="s">
        <v>273</v>
      </c>
      <c r="B92" s="6">
        <v>637027</v>
      </c>
      <c r="C92" s="6" t="s">
        <v>53</v>
      </c>
      <c r="D92" s="8">
        <v>625</v>
      </c>
      <c r="E92" s="59">
        <v>625</v>
      </c>
      <c r="F92" s="110"/>
      <c r="G92" s="16">
        <v>625</v>
      </c>
    </row>
    <row r="93" spans="1:7" x14ac:dyDescent="0.25">
      <c r="A93" s="162" t="s">
        <v>295</v>
      </c>
      <c r="B93" s="163"/>
      <c r="C93" s="27" t="s">
        <v>55</v>
      </c>
      <c r="D93" s="28">
        <f>SUM(D90:D92)</f>
        <v>860</v>
      </c>
      <c r="E93" s="28">
        <f>SUM(E90:E92)</f>
        <v>860</v>
      </c>
      <c r="F93" s="28"/>
      <c r="G93" s="28">
        <f>SUM(G90:G92)</f>
        <v>860</v>
      </c>
    </row>
    <row r="94" spans="1:7" s="41" customFormat="1" x14ac:dyDescent="0.25">
      <c r="A94" s="76" t="s">
        <v>273</v>
      </c>
      <c r="B94" s="6">
        <v>633009</v>
      </c>
      <c r="C94" s="6" t="s">
        <v>346</v>
      </c>
      <c r="D94" s="8">
        <v>500</v>
      </c>
      <c r="E94" s="59">
        <v>650</v>
      </c>
      <c r="F94" s="113"/>
      <c r="G94" s="16">
        <v>650</v>
      </c>
    </row>
    <row r="95" spans="1:7" s="41" customFormat="1" x14ac:dyDescent="0.25">
      <c r="A95" s="76" t="s">
        <v>273</v>
      </c>
      <c r="B95" s="6">
        <v>633016</v>
      </c>
      <c r="C95" s="6" t="s">
        <v>357</v>
      </c>
      <c r="D95" s="8">
        <v>0</v>
      </c>
      <c r="E95" s="59">
        <v>150</v>
      </c>
      <c r="F95" s="113"/>
      <c r="G95" s="16">
        <v>150</v>
      </c>
    </row>
    <row r="96" spans="1:7" s="41" customFormat="1" x14ac:dyDescent="0.25">
      <c r="A96" s="76" t="s">
        <v>273</v>
      </c>
      <c r="B96" s="6">
        <v>633</v>
      </c>
      <c r="C96" s="6" t="s">
        <v>358</v>
      </c>
      <c r="D96" s="8">
        <v>0</v>
      </c>
      <c r="E96" s="59">
        <v>1500</v>
      </c>
      <c r="F96" s="113"/>
      <c r="G96" s="16">
        <v>1500</v>
      </c>
    </row>
    <row r="97" spans="1:7" s="25" customFormat="1" ht="12.75" x14ac:dyDescent="0.2">
      <c r="A97" s="67" t="s">
        <v>273</v>
      </c>
      <c r="B97" s="17">
        <v>635</v>
      </c>
      <c r="C97" s="17" t="s">
        <v>247</v>
      </c>
      <c r="D97" s="8">
        <v>0</v>
      </c>
      <c r="E97" s="58">
        <v>0</v>
      </c>
      <c r="F97" s="17"/>
      <c r="G97" s="122">
        <v>0</v>
      </c>
    </row>
    <row r="98" spans="1:7" x14ac:dyDescent="0.25">
      <c r="A98" s="162" t="s">
        <v>296</v>
      </c>
      <c r="B98" s="163"/>
      <c r="C98" s="27" t="s">
        <v>56</v>
      </c>
      <c r="D98" s="28">
        <f>SUM(D94:D94)</f>
        <v>500</v>
      </c>
      <c r="E98" s="28">
        <f>SUM(E94:E97)</f>
        <v>2300</v>
      </c>
      <c r="F98" s="28"/>
      <c r="G98" s="28">
        <f>SUM(G94:G97)</f>
        <v>2300</v>
      </c>
    </row>
    <row r="99" spans="1:7" x14ac:dyDescent="0.25">
      <c r="A99" s="164" t="s">
        <v>297</v>
      </c>
      <c r="B99" s="165"/>
      <c r="C99" s="22" t="s">
        <v>57</v>
      </c>
      <c r="D99" s="23">
        <f>SUM(D89+D93+D98)</f>
        <v>9885</v>
      </c>
      <c r="E99" s="23">
        <f>E89+E93+E98</f>
        <v>12065</v>
      </c>
      <c r="F99" s="23"/>
      <c r="G99" s="23">
        <f>G89+G93+G98</f>
        <v>12065</v>
      </c>
    </row>
    <row r="100" spans="1:7" x14ac:dyDescent="0.25">
      <c r="A100" s="67" t="s">
        <v>272</v>
      </c>
      <c r="B100" s="6">
        <v>630</v>
      </c>
      <c r="C100" s="6" t="s">
        <v>58</v>
      </c>
      <c r="D100" s="8">
        <v>16800</v>
      </c>
      <c r="E100" s="59">
        <v>18200</v>
      </c>
      <c r="F100" s="110"/>
      <c r="G100" s="16">
        <v>18200</v>
      </c>
    </row>
    <row r="101" spans="1:7" x14ac:dyDescent="0.25">
      <c r="A101" s="67" t="s">
        <v>272</v>
      </c>
      <c r="B101" s="6">
        <v>620</v>
      </c>
      <c r="C101" s="6" t="s">
        <v>59</v>
      </c>
      <c r="D101" s="8">
        <v>5460</v>
      </c>
      <c r="E101" s="59">
        <v>5950</v>
      </c>
      <c r="F101" s="110"/>
      <c r="G101" s="16">
        <v>5950</v>
      </c>
    </row>
    <row r="102" spans="1:7" x14ac:dyDescent="0.25">
      <c r="A102" s="67" t="s">
        <v>272</v>
      </c>
      <c r="B102" s="6" t="s">
        <v>231</v>
      </c>
      <c r="C102" s="6" t="s">
        <v>232</v>
      </c>
      <c r="D102" s="8">
        <v>0</v>
      </c>
      <c r="E102" s="59">
        <v>0</v>
      </c>
      <c r="F102" s="110"/>
      <c r="G102" s="16">
        <v>0</v>
      </c>
    </row>
    <row r="103" spans="1:7" x14ac:dyDescent="0.25">
      <c r="A103" s="162" t="s">
        <v>298</v>
      </c>
      <c r="B103" s="163"/>
      <c r="C103" s="27" t="s">
        <v>60</v>
      </c>
      <c r="D103" s="28">
        <f>SUM(D100:D102)</f>
        <v>22260</v>
      </c>
      <c r="E103" s="28">
        <f>SUM(E100:E102)</f>
        <v>24150</v>
      </c>
      <c r="F103" s="28"/>
      <c r="G103" s="28">
        <f>SUM(G100:G102)</f>
        <v>24150</v>
      </c>
    </row>
    <row r="104" spans="1:7" x14ac:dyDescent="0.25">
      <c r="A104" s="67" t="s">
        <v>274</v>
      </c>
      <c r="B104" s="6">
        <v>637001</v>
      </c>
      <c r="C104" s="6" t="s">
        <v>61</v>
      </c>
      <c r="D104" s="8">
        <v>650</v>
      </c>
      <c r="E104" s="59">
        <v>650</v>
      </c>
      <c r="F104" s="110"/>
      <c r="G104" s="16">
        <v>650</v>
      </c>
    </row>
    <row r="105" spans="1:7" x14ac:dyDescent="0.25">
      <c r="A105" s="67" t="s">
        <v>272</v>
      </c>
      <c r="B105" s="6">
        <v>631001</v>
      </c>
      <c r="C105" s="6" t="s">
        <v>62</v>
      </c>
      <c r="D105" s="8">
        <v>550</v>
      </c>
      <c r="E105" s="59">
        <v>550</v>
      </c>
      <c r="F105" s="110"/>
      <c r="G105" s="16">
        <v>550</v>
      </c>
    </row>
    <row r="106" spans="1:7" x14ac:dyDescent="0.25">
      <c r="A106" s="162" t="s">
        <v>299</v>
      </c>
      <c r="B106" s="163"/>
      <c r="C106" s="27" t="s">
        <v>63</v>
      </c>
      <c r="D106" s="28">
        <f>SUM(D104:D105)</f>
        <v>1200</v>
      </c>
      <c r="E106" s="28">
        <f>SUM(E104:E105)</f>
        <v>1200</v>
      </c>
      <c r="F106" s="28"/>
      <c r="G106" s="28">
        <f>SUM(G104:G105)</f>
        <v>1200</v>
      </c>
    </row>
    <row r="107" spans="1:7" x14ac:dyDescent="0.25">
      <c r="A107" s="164" t="s">
        <v>300</v>
      </c>
      <c r="B107" s="165"/>
      <c r="C107" s="22" t="s">
        <v>64</v>
      </c>
      <c r="D107" s="23">
        <f>SUM(D103+D106)</f>
        <v>23460</v>
      </c>
      <c r="E107" s="23">
        <f>E103+E106</f>
        <v>25350</v>
      </c>
      <c r="F107" s="23"/>
      <c r="G107" s="23">
        <f>G103+G106</f>
        <v>25350</v>
      </c>
    </row>
    <row r="108" spans="1:7" s="43" customFormat="1" x14ac:dyDescent="0.25">
      <c r="A108" s="70" t="s">
        <v>272</v>
      </c>
      <c r="B108" s="70" t="s">
        <v>326</v>
      </c>
      <c r="C108" s="15" t="s">
        <v>327</v>
      </c>
      <c r="D108" s="16">
        <v>200</v>
      </c>
      <c r="E108" s="59">
        <v>100</v>
      </c>
      <c r="F108" s="121"/>
      <c r="G108" s="16">
        <v>100</v>
      </c>
    </row>
    <row r="109" spans="1:7" s="43" customFormat="1" x14ac:dyDescent="0.25">
      <c r="A109" s="70" t="s">
        <v>272</v>
      </c>
      <c r="B109" s="70" t="s">
        <v>341</v>
      </c>
      <c r="C109" s="15" t="s">
        <v>342</v>
      </c>
      <c r="D109" s="16">
        <v>0</v>
      </c>
      <c r="E109" s="59">
        <v>100</v>
      </c>
      <c r="F109" s="121"/>
      <c r="G109" s="16">
        <v>100</v>
      </c>
    </row>
    <row r="110" spans="1:7" s="43" customFormat="1" x14ac:dyDescent="0.25">
      <c r="A110" s="70" t="s">
        <v>272</v>
      </c>
      <c r="B110" s="70" t="s">
        <v>359</v>
      </c>
      <c r="C110" s="15" t="s">
        <v>360</v>
      </c>
      <c r="D110" s="16">
        <v>5000</v>
      </c>
      <c r="E110" s="59">
        <v>4789</v>
      </c>
      <c r="F110" s="121"/>
      <c r="G110" s="16">
        <v>4789</v>
      </c>
    </row>
    <row r="111" spans="1:7" s="43" customFormat="1" x14ac:dyDescent="0.25">
      <c r="A111" s="70" t="s">
        <v>272</v>
      </c>
      <c r="B111" s="70" t="s">
        <v>328</v>
      </c>
      <c r="C111" s="15" t="s">
        <v>329</v>
      </c>
      <c r="D111" s="16">
        <v>1750</v>
      </c>
      <c r="E111" s="59">
        <v>1550</v>
      </c>
      <c r="F111" s="121"/>
      <c r="G111" s="16">
        <v>1550</v>
      </c>
    </row>
    <row r="112" spans="1:7" s="43" customFormat="1" x14ac:dyDescent="0.25">
      <c r="A112" s="70" t="s">
        <v>272</v>
      </c>
      <c r="B112" s="70" t="s">
        <v>343</v>
      </c>
      <c r="C112" s="15" t="s">
        <v>161</v>
      </c>
      <c r="D112" s="16">
        <v>0</v>
      </c>
      <c r="E112" s="59">
        <v>411</v>
      </c>
      <c r="F112" s="121"/>
      <c r="G112" s="16">
        <v>411</v>
      </c>
    </row>
    <row r="113" spans="1:7" x14ac:dyDescent="0.25">
      <c r="A113" s="67" t="s">
        <v>275</v>
      </c>
      <c r="B113" s="57" t="s">
        <v>252</v>
      </c>
      <c r="C113" s="6" t="s">
        <v>65</v>
      </c>
      <c r="D113" s="8">
        <v>8031</v>
      </c>
      <c r="E113" s="59">
        <v>8032</v>
      </c>
      <c r="F113" s="110"/>
      <c r="G113" s="16">
        <v>8032</v>
      </c>
    </row>
    <row r="114" spans="1:7" x14ac:dyDescent="0.25">
      <c r="A114" s="67" t="s">
        <v>272</v>
      </c>
      <c r="B114" s="57" t="s">
        <v>252</v>
      </c>
      <c r="C114" s="6" t="s">
        <v>66</v>
      </c>
      <c r="D114" s="8">
        <v>68000</v>
      </c>
      <c r="E114" s="59">
        <v>71450</v>
      </c>
      <c r="F114" s="110"/>
      <c r="G114" s="16">
        <v>71450</v>
      </c>
    </row>
    <row r="115" spans="1:7" x14ac:dyDescent="0.25">
      <c r="A115" s="69" t="s">
        <v>276</v>
      </c>
      <c r="B115" s="6" t="s">
        <v>231</v>
      </c>
      <c r="C115" s="29" t="s">
        <v>67</v>
      </c>
      <c r="D115" s="8">
        <v>0</v>
      </c>
      <c r="E115" s="59">
        <v>0</v>
      </c>
      <c r="F115" s="110"/>
      <c r="G115" s="16">
        <v>0</v>
      </c>
    </row>
    <row r="116" spans="1:7" x14ac:dyDescent="0.25">
      <c r="A116" s="164" t="s">
        <v>301</v>
      </c>
      <c r="B116" s="165"/>
      <c r="C116" s="22" t="s">
        <v>68</v>
      </c>
      <c r="D116" s="23">
        <f>SUM(D108:D115)</f>
        <v>82981</v>
      </c>
      <c r="E116" s="23">
        <f>SUM(E108:E115)</f>
        <v>86432</v>
      </c>
      <c r="F116" s="23"/>
      <c r="G116" s="23">
        <f>SUM(G108:G115)</f>
        <v>86432</v>
      </c>
    </row>
    <row r="117" spans="1:7" s="43" customFormat="1" x14ac:dyDescent="0.25">
      <c r="A117" s="70" t="s">
        <v>277</v>
      </c>
      <c r="B117" s="15">
        <v>633005</v>
      </c>
      <c r="C117" s="15" t="s">
        <v>233</v>
      </c>
      <c r="D117" s="16">
        <v>2000</v>
      </c>
      <c r="E117" s="59">
        <v>3000</v>
      </c>
      <c r="F117" s="121"/>
      <c r="G117" s="16">
        <v>3000</v>
      </c>
    </row>
    <row r="118" spans="1:7" x14ac:dyDescent="0.25">
      <c r="A118" s="71" t="s">
        <v>277</v>
      </c>
      <c r="B118" s="7">
        <v>633006</v>
      </c>
      <c r="C118" s="7" t="s">
        <v>347</v>
      </c>
      <c r="D118" s="8">
        <v>10</v>
      </c>
      <c r="E118" s="59">
        <v>0</v>
      </c>
      <c r="F118" s="110"/>
      <c r="G118" s="16">
        <v>0</v>
      </c>
    </row>
    <row r="119" spans="1:7" x14ac:dyDescent="0.25">
      <c r="A119" s="67" t="s">
        <v>277</v>
      </c>
      <c r="B119" s="30">
        <v>635.63400000000001</v>
      </c>
      <c r="C119" s="6" t="s">
        <v>69</v>
      </c>
      <c r="D119" s="8">
        <v>300</v>
      </c>
      <c r="E119" s="59">
        <v>1500</v>
      </c>
      <c r="F119" s="110"/>
      <c r="G119" s="16">
        <v>1500</v>
      </c>
    </row>
    <row r="120" spans="1:7" x14ac:dyDescent="0.25">
      <c r="A120" s="67" t="s">
        <v>277</v>
      </c>
      <c r="B120" s="6">
        <v>634001</v>
      </c>
      <c r="C120" s="6" t="s">
        <v>70</v>
      </c>
      <c r="D120" s="8">
        <v>400</v>
      </c>
      <c r="E120" s="59">
        <v>400</v>
      </c>
      <c r="F120" s="110"/>
      <c r="G120" s="16">
        <v>400</v>
      </c>
    </row>
    <row r="121" spans="1:7" x14ac:dyDescent="0.25">
      <c r="A121" s="67" t="s">
        <v>277</v>
      </c>
      <c r="B121" s="6">
        <v>634003</v>
      </c>
      <c r="C121" s="6" t="s">
        <v>71</v>
      </c>
      <c r="D121" s="8">
        <v>400</v>
      </c>
      <c r="E121" s="59">
        <v>400</v>
      </c>
      <c r="F121" s="110"/>
      <c r="G121" s="16">
        <v>400</v>
      </c>
    </row>
    <row r="122" spans="1:7" x14ac:dyDescent="0.25">
      <c r="A122" s="67" t="s">
        <v>277</v>
      </c>
      <c r="B122" s="6">
        <v>633010</v>
      </c>
      <c r="C122" s="6" t="s">
        <v>213</v>
      </c>
      <c r="D122" s="16">
        <v>1000</v>
      </c>
      <c r="E122" s="59">
        <v>1000</v>
      </c>
      <c r="F122" s="110"/>
      <c r="G122" s="16">
        <v>1000</v>
      </c>
    </row>
    <row r="123" spans="1:7" x14ac:dyDescent="0.25">
      <c r="A123" s="67" t="s">
        <v>277</v>
      </c>
      <c r="B123" s="31">
        <v>637</v>
      </c>
      <c r="C123" s="6" t="s">
        <v>330</v>
      </c>
      <c r="D123" s="8">
        <v>300</v>
      </c>
      <c r="E123" s="59">
        <v>300</v>
      </c>
      <c r="F123" s="110"/>
      <c r="G123" s="16">
        <v>300</v>
      </c>
    </row>
    <row r="124" spans="1:7" s="1" customFormat="1" x14ac:dyDescent="0.25">
      <c r="A124" s="71" t="s">
        <v>277</v>
      </c>
      <c r="B124" s="7">
        <v>700</v>
      </c>
      <c r="C124" s="7" t="s">
        <v>189</v>
      </c>
      <c r="D124" s="8">
        <v>0</v>
      </c>
      <c r="E124" s="59">
        <v>0</v>
      </c>
      <c r="F124" s="53"/>
      <c r="G124" s="16">
        <v>0</v>
      </c>
    </row>
    <row r="125" spans="1:7" x14ac:dyDescent="0.25">
      <c r="A125" s="67" t="s">
        <v>277</v>
      </c>
      <c r="B125" s="6">
        <v>634</v>
      </c>
      <c r="C125" s="6" t="s">
        <v>73</v>
      </c>
      <c r="D125" s="8">
        <v>150</v>
      </c>
      <c r="E125" s="59">
        <v>200</v>
      </c>
      <c r="F125" s="110"/>
      <c r="G125" s="16">
        <v>200</v>
      </c>
    </row>
    <row r="126" spans="1:7" x14ac:dyDescent="0.25">
      <c r="A126" s="162" t="s">
        <v>303</v>
      </c>
      <c r="B126" s="163"/>
      <c r="C126" s="27" t="s">
        <v>74</v>
      </c>
      <c r="D126" s="28">
        <f>SUM(D117:D125)</f>
        <v>4560</v>
      </c>
      <c r="E126" s="28">
        <f>SUM(E117:E125)</f>
        <v>6800</v>
      </c>
      <c r="F126" s="28"/>
      <c r="G126" s="28">
        <f>SUM(G117:G125)</f>
        <v>6800</v>
      </c>
    </row>
    <row r="127" spans="1:7" x14ac:dyDescent="0.25">
      <c r="A127" s="72" t="s">
        <v>278</v>
      </c>
      <c r="B127" s="27"/>
      <c r="C127" s="27" t="s">
        <v>75</v>
      </c>
      <c r="D127" s="28">
        <v>0</v>
      </c>
      <c r="E127" s="28">
        <v>0</v>
      </c>
      <c r="F127" s="28"/>
      <c r="G127" s="28">
        <v>0</v>
      </c>
    </row>
    <row r="128" spans="1:7" x14ac:dyDescent="0.25">
      <c r="A128" s="164" t="s">
        <v>302</v>
      </c>
      <c r="B128" s="165"/>
      <c r="C128" s="22" t="s">
        <v>76</v>
      </c>
      <c r="D128" s="23">
        <f>D126+D127</f>
        <v>4560</v>
      </c>
      <c r="E128" s="23">
        <f>E126+E127</f>
        <v>6800</v>
      </c>
      <c r="F128" s="23"/>
      <c r="G128" s="23">
        <f>G126+G127</f>
        <v>6800</v>
      </c>
    </row>
    <row r="129" spans="1:8" x14ac:dyDescent="0.25">
      <c r="A129" s="67" t="s">
        <v>279</v>
      </c>
      <c r="B129" s="6">
        <v>635004</v>
      </c>
      <c r="C129" s="6" t="s">
        <v>77</v>
      </c>
      <c r="D129" s="8">
        <v>0</v>
      </c>
      <c r="E129" s="59">
        <v>0</v>
      </c>
      <c r="F129" s="110"/>
      <c r="G129" s="16">
        <v>0</v>
      </c>
    </row>
    <row r="130" spans="1:8" s="41" customFormat="1" x14ac:dyDescent="0.25">
      <c r="A130" s="73" t="s">
        <v>280</v>
      </c>
      <c r="B130" s="7">
        <v>721</v>
      </c>
      <c r="C130" s="7" t="s">
        <v>337</v>
      </c>
      <c r="D130" s="16">
        <v>100000</v>
      </c>
      <c r="E130" s="54">
        <v>156310</v>
      </c>
      <c r="F130" s="113"/>
      <c r="G130" s="16">
        <v>156310</v>
      </c>
    </row>
    <row r="131" spans="1:8" s="41" customFormat="1" x14ac:dyDescent="0.25">
      <c r="A131" s="73" t="s">
        <v>280</v>
      </c>
      <c r="B131" s="7">
        <v>721</v>
      </c>
      <c r="C131" s="7" t="s">
        <v>338</v>
      </c>
      <c r="D131" s="16">
        <v>9000</v>
      </c>
      <c r="E131" s="54">
        <v>31600</v>
      </c>
      <c r="F131" s="113"/>
      <c r="G131" s="16">
        <v>31600</v>
      </c>
    </row>
    <row r="132" spans="1:8" x14ac:dyDescent="0.25">
      <c r="A132" s="73" t="s">
        <v>279</v>
      </c>
      <c r="B132" s="7">
        <v>636001</v>
      </c>
      <c r="C132" s="7" t="s">
        <v>78</v>
      </c>
      <c r="D132" s="8">
        <v>300</v>
      </c>
      <c r="E132" s="59">
        <v>300</v>
      </c>
      <c r="F132" s="110"/>
      <c r="G132" s="16">
        <v>300</v>
      </c>
    </row>
    <row r="133" spans="1:8" x14ac:dyDescent="0.25">
      <c r="A133" s="74" t="s">
        <v>280</v>
      </c>
      <c r="B133" s="14">
        <v>637005</v>
      </c>
      <c r="C133" s="14" t="s">
        <v>383</v>
      </c>
      <c r="D133" s="8">
        <v>0</v>
      </c>
      <c r="E133" s="59">
        <v>0</v>
      </c>
      <c r="F133" s="8">
        <v>250</v>
      </c>
      <c r="G133" s="16">
        <f>SUM(E133:F133)</f>
        <v>250</v>
      </c>
    </row>
    <row r="134" spans="1:8" x14ac:dyDescent="0.25">
      <c r="A134" s="74" t="s">
        <v>280</v>
      </c>
      <c r="B134" s="14">
        <v>630</v>
      </c>
      <c r="C134" s="14" t="s">
        <v>371</v>
      </c>
      <c r="D134" s="8">
        <v>0</v>
      </c>
      <c r="E134" s="59">
        <v>4000</v>
      </c>
      <c r="F134" s="110"/>
      <c r="G134" s="16">
        <v>4000</v>
      </c>
    </row>
    <row r="135" spans="1:8" x14ac:dyDescent="0.25">
      <c r="A135" s="74" t="s">
        <v>280</v>
      </c>
      <c r="B135" s="14">
        <v>637005</v>
      </c>
      <c r="C135" s="14" t="s">
        <v>348</v>
      </c>
      <c r="D135" s="8">
        <v>0</v>
      </c>
      <c r="E135" s="59">
        <v>250</v>
      </c>
      <c r="F135" s="110"/>
      <c r="G135" s="16">
        <v>250</v>
      </c>
    </row>
    <row r="136" spans="1:8" x14ac:dyDescent="0.25">
      <c r="A136" s="74" t="s">
        <v>279</v>
      </c>
      <c r="B136" s="14">
        <v>717001</v>
      </c>
      <c r="C136" s="14" t="s">
        <v>249</v>
      </c>
      <c r="D136" s="8">
        <v>25005</v>
      </c>
      <c r="E136" s="54">
        <v>25005</v>
      </c>
      <c r="F136" s="110"/>
      <c r="G136" s="16">
        <v>25005</v>
      </c>
    </row>
    <row r="137" spans="1:8" x14ac:dyDescent="0.25">
      <c r="A137" s="74" t="s">
        <v>279</v>
      </c>
      <c r="B137" s="14">
        <v>717001</v>
      </c>
      <c r="C137" s="14" t="s">
        <v>368</v>
      </c>
      <c r="D137" s="8">
        <v>0</v>
      </c>
      <c r="E137" s="54">
        <v>466402</v>
      </c>
      <c r="F137" s="110"/>
      <c r="G137" s="16">
        <v>466402</v>
      </c>
    </row>
    <row r="138" spans="1:8" x14ac:dyDescent="0.25">
      <c r="A138" s="74" t="s">
        <v>279</v>
      </c>
      <c r="B138" s="14">
        <v>714004</v>
      </c>
      <c r="C138" s="14" t="s">
        <v>250</v>
      </c>
      <c r="D138" s="8">
        <v>9568</v>
      </c>
      <c r="E138" s="54">
        <v>0</v>
      </c>
      <c r="F138" s="110"/>
      <c r="G138" s="16">
        <v>0</v>
      </c>
    </row>
    <row r="139" spans="1:8" x14ac:dyDescent="0.25">
      <c r="A139" s="74" t="s">
        <v>279</v>
      </c>
      <c r="B139" s="14">
        <v>634001</v>
      </c>
      <c r="C139" s="14" t="s">
        <v>377</v>
      </c>
      <c r="D139" s="8"/>
      <c r="E139" s="59">
        <v>0</v>
      </c>
      <c r="F139" s="8">
        <v>3000</v>
      </c>
      <c r="G139" s="16">
        <f>SUM(E139:F139)</f>
        <v>3000</v>
      </c>
    </row>
    <row r="140" spans="1:8" x14ac:dyDescent="0.25">
      <c r="A140" s="74" t="s">
        <v>279</v>
      </c>
      <c r="B140" s="14">
        <v>637015</v>
      </c>
      <c r="C140" s="14" t="s">
        <v>378</v>
      </c>
      <c r="D140" s="8"/>
      <c r="E140" s="59">
        <v>0</v>
      </c>
      <c r="F140" s="8">
        <v>1750</v>
      </c>
      <c r="G140" s="16">
        <f>SUM(E140:F140)</f>
        <v>1750</v>
      </c>
    </row>
    <row r="141" spans="1:8" x14ac:dyDescent="0.25">
      <c r="A141" s="74" t="s">
        <v>279</v>
      </c>
      <c r="B141" s="14">
        <v>635</v>
      </c>
      <c r="C141" s="14" t="s">
        <v>379</v>
      </c>
      <c r="D141" s="8"/>
      <c r="E141" s="59">
        <v>0</v>
      </c>
      <c r="F141" s="8">
        <v>2000</v>
      </c>
      <c r="G141" s="16">
        <f>SUM(E141:F141)</f>
        <v>2000</v>
      </c>
    </row>
    <row r="142" spans="1:8" x14ac:dyDescent="0.25">
      <c r="A142" s="74" t="s">
        <v>279</v>
      </c>
      <c r="B142" s="14"/>
      <c r="C142" s="19" t="s">
        <v>79</v>
      </c>
      <c r="D142" s="8">
        <v>0</v>
      </c>
      <c r="E142" s="59">
        <v>0</v>
      </c>
      <c r="F142" s="110"/>
      <c r="G142" s="16">
        <v>0</v>
      </c>
    </row>
    <row r="143" spans="1:8" x14ac:dyDescent="0.25">
      <c r="A143" s="74" t="s">
        <v>279</v>
      </c>
      <c r="B143" s="14"/>
      <c r="C143" s="19" t="s">
        <v>80</v>
      </c>
      <c r="D143" s="8">
        <v>0</v>
      </c>
      <c r="E143" s="59">
        <v>0</v>
      </c>
      <c r="F143" s="110"/>
      <c r="G143" s="16">
        <v>0</v>
      </c>
    </row>
    <row r="144" spans="1:8" x14ac:dyDescent="0.25">
      <c r="A144" s="162" t="s">
        <v>304</v>
      </c>
      <c r="B144" s="163"/>
      <c r="C144" s="27" t="s">
        <v>81</v>
      </c>
      <c r="D144" s="28">
        <f>SUM(D129:D143)</f>
        <v>143873</v>
      </c>
      <c r="E144" s="28">
        <f>SUM(E129:E143)</f>
        <v>683867</v>
      </c>
      <c r="F144" s="28">
        <f>SUM(F129:F143)</f>
        <v>7000</v>
      </c>
      <c r="G144" s="28">
        <f>SUM(G129:G143)</f>
        <v>690867</v>
      </c>
      <c r="H144" s="91"/>
    </row>
    <row r="145" spans="1:7" x14ac:dyDescent="0.25">
      <c r="A145" s="164" t="s">
        <v>305</v>
      </c>
      <c r="B145" s="165"/>
      <c r="C145" s="22" t="s">
        <v>82</v>
      </c>
      <c r="D145" s="23">
        <f>SUM(D144)</f>
        <v>143873</v>
      </c>
      <c r="E145" s="23">
        <f>SUM(E144)</f>
        <v>683867</v>
      </c>
      <c r="F145" s="23">
        <f>F144</f>
        <v>7000</v>
      </c>
      <c r="G145" s="23">
        <f>SUM(G144)</f>
        <v>690867</v>
      </c>
    </row>
    <row r="146" spans="1:7" s="1" customFormat="1" x14ac:dyDescent="0.25">
      <c r="A146" s="70" t="s">
        <v>281</v>
      </c>
      <c r="B146" s="15">
        <v>717001</v>
      </c>
      <c r="C146" s="15" t="s">
        <v>197</v>
      </c>
      <c r="D146" s="16">
        <v>1000</v>
      </c>
      <c r="E146" s="54">
        <v>1000</v>
      </c>
      <c r="F146" s="53"/>
      <c r="G146" s="16">
        <v>1000</v>
      </c>
    </row>
    <row r="147" spans="1:7" x14ac:dyDescent="0.25">
      <c r="A147" s="67" t="s">
        <v>281</v>
      </c>
      <c r="B147" s="6">
        <v>717002</v>
      </c>
      <c r="C147" s="6" t="s">
        <v>83</v>
      </c>
      <c r="D147" s="8">
        <v>0</v>
      </c>
      <c r="E147" s="54">
        <v>0</v>
      </c>
      <c r="F147" s="110"/>
      <c r="G147" s="16">
        <v>0</v>
      </c>
    </row>
    <row r="148" spans="1:7" x14ac:dyDescent="0.25">
      <c r="A148" s="67" t="s">
        <v>281</v>
      </c>
      <c r="B148" s="6">
        <v>717002</v>
      </c>
      <c r="C148" s="6" t="s">
        <v>84</v>
      </c>
      <c r="D148" s="16">
        <v>91553</v>
      </c>
      <c r="E148" s="99">
        <v>115000</v>
      </c>
      <c r="F148" s="8">
        <v>11749</v>
      </c>
      <c r="G148" s="123">
        <f>SUM(E148:F148)</f>
        <v>126749</v>
      </c>
    </row>
    <row r="149" spans="1:7" x14ac:dyDescent="0.25">
      <c r="A149" s="67" t="s">
        <v>281</v>
      </c>
      <c r="B149" s="6">
        <v>716</v>
      </c>
      <c r="C149" s="6" t="s">
        <v>206</v>
      </c>
      <c r="D149" s="8">
        <v>20000</v>
      </c>
      <c r="E149" s="54">
        <v>0</v>
      </c>
      <c r="F149" s="110"/>
      <c r="G149" s="16">
        <v>0</v>
      </c>
    </row>
    <row r="150" spans="1:7" x14ac:dyDescent="0.25">
      <c r="A150" s="67" t="s">
        <v>281</v>
      </c>
      <c r="B150" s="6">
        <v>633006</v>
      </c>
      <c r="C150" s="6" t="s">
        <v>234</v>
      </c>
      <c r="D150" s="8">
        <v>0</v>
      </c>
      <c r="E150" s="59">
        <v>0</v>
      </c>
      <c r="F150" s="110"/>
      <c r="G150" s="16">
        <v>0</v>
      </c>
    </row>
    <row r="151" spans="1:7" x14ac:dyDescent="0.25">
      <c r="A151" s="67" t="s">
        <v>281</v>
      </c>
      <c r="B151" s="6">
        <v>641001</v>
      </c>
      <c r="C151" s="6" t="s">
        <v>246</v>
      </c>
      <c r="D151" s="8">
        <v>10000</v>
      </c>
      <c r="E151" s="59">
        <v>106432</v>
      </c>
      <c r="F151" s="110"/>
      <c r="G151" s="16">
        <v>106432</v>
      </c>
    </row>
    <row r="152" spans="1:7" x14ac:dyDescent="0.25">
      <c r="A152" s="67" t="s">
        <v>281</v>
      </c>
      <c r="B152" s="6">
        <v>641001</v>
      </c>
      <c r="C152" s="6" t="s">
        <v>256</v>
      </c>
      <c r="D152" s="8">
        <v>44300</v>
      </c>
      <c r="E152" s="59">
        <v>0</v>
      </c>
      <c r="F152" s="110"/>
      <c r="G152" s="16">
        <v>0</v>
      </c>
    </row>
    <row r="153" spans="1:7" x14ac:dyDescent="0.25">
      <c r="A153" s="67" t="s">
        <v>281</v>
      </c>
      <c r="B153" s="6">
        <v>717001</v>
      </c>
      <c r="C153" s="6" t="s">
        <v>85</v>
      </c>
      <c r="D153" s="8">
        <v>0</v>
      </c>
      <c r="E153" s="59">
        <v>0</v>
      </c>
      <c r="F153" s="110"/>
      <c r="G153" s="16">
        <v>0</v>
      </c>
    </row>
    <row r="154" spans="1:7" x14ac:dyDescent="0.25">
      <c r="A154" s="67" t="s">
        <v>281</v>
      </c>
      <c r="B154" s="6">
        <v>635010</v>
      </c>
      <c r="C154" s="6" t="s">
        <v>244</v>
      </c>
      <c r="D154" s="8">
        <v>65000</v>
      </c>
      <c r="E154" s="59">
        <v>20000</v>
      </c>
      <c r="F154" s="110"/>
      <c r="G154" s="16">
        <v>20000</v>
      </c>
    </row>
    <row r="155" spans="1:7" x14ac:dyDescent="0.25">
      <c r="A155" s="67" t="s">
        <v>281</v>
      </c>
      <c r="B155" s="6">
        <v>716</v>
      </c>
      <c r="C155" s="6" t="s">
        <v>86</v>
      </c>
      <c r="D155" s="8">
        <v>0</v>
      </c>
      <c r="E155" s="59">
        <v>0</v>
      </c>
      <c r="F155" s="110"/>
      <c r="G155" s="16">
        <v>0</v>
      </c>
    </row>
    <row r="156" spans="1:7" x14ac:dyDescent="0.25">
      <c r="A156" s="67" t="s">
        <v>281</v>
      </c>
      <c r="B156" s="7">
        <v>700</v>
      </c>
      <c r="C156" s="7" t="s">
        <v>258</v>
      </c>
      <c r="D156" s="16">
        <v>25000</v>
      </c>
      <c r="E156" s="54">
        <v>0</v>
      </c>
      <c r="F156" s="110"/>
      <c r="G156" s="16">
        <v>0</v>
      </c>
    </row>
    <row r="157" spans="1:7" x14ac:dyDescent="0.25">
      <c r="A157" s="67" t="s">
        <v>281</v>
      </c>
      <c r="B157" s="6">
        <v>716</v>
      </c>
      <c r="C157" s="6" t="s">
        <v>331</v>
      </c>
      <c r="D157" s="8">
        <v>4000</v>
      </c>
      <c r="E157" s="54">
        <v>88241</v>
      </c>
      <c r="F157" s="110"/>
      <c r="G157" s="16">
        <v>88241</v>
      </c>
    </row>
    <row r="158" spans="1:7" x14ac:dyDescent="0.25">
      <c r="A158" s="164" t="s">
        <v>306</v>
      </c>
      <c r="B158" s="165"/>
      <c r="C158" s="22" t="s">
        <v>87</v>
      </c>
      <c r="D158" s="23">
        <f>SUM(D146:D157)</f>
        <v>260853</v>
      </c>
      <c r="E158" s="23">
        <f>SUM(E146:E157)</f>
        <v>330673</v>
      </c>
      <c r="F158" s="23">
        <f>SUM(F146:F157)</f>
        <v>11749</v>
      </c>
      <c r="G158" s="23">
        <f>SUM(G146:G157)</f>
        <v>342422</v>
      </c>
    </row>
    <row r="159" spans="1:7" x14ac:dyDescent="0.25">
      <c r="A159" s="67"/>
      <c r="B159" s="6" t="s">
        <v>88</v>
      </c>
      <c r="C159" s="7" t="s">
        <v>218</v>
      </c>
      <c r="D159" s="8">
        <v>1324912</v>
      </c>
      <c r="E159" s="59">
        <v>1527724</v>
      </c>
      <c r="F159" s="110"/>
      <c r="G159" s="16">
        <v>1527724</v>
      </c>
    </row>
    <row r="160" spans="1:7" x14ac:dyDescent="0.25">
      <c r="A160" s="67"/>
      <c r="B160" s="6"/>
      <c r="C160" s="7" t="s">
        <v>217</v>
      </c>
      <c r="D160" s="8">
        <v>0</v>
      </c>
      <c r="E160" s="59">
        <v>0</v>
      </c>
      <c r="F160" s="110"/>
      <c r="G160" s="16">
        <v>0</v>
      </c>
    </row>
    <row r="161" spans="1:7" x14ac:dyDescent="0.25">
      <c r="A161" s="67"/>
      <c r="B161" s="6"/>
      <c r="C161" s="7" t="s">
        <v>89</v>
      </c>
      <c r="D161" s="8">
        <v>23932</v>
      </c>
      <c r="E161" s="59">
        <v>26118</v>
      </c>
      <c r="F161" s="112"/>
      <c r="G161" s="16">
        <v>26118</v>
      </c>
    </row>
    <row r="162" spans="1:7" x14ac:dyDescent="0.25">
      <c r="A162" s="67"/>
      <c r="B162" s="6"/>
      <c r="C162" s="7" t="s">
        <v>90</v>
      </c>
      <c r="D162" s="8">
        <v>34080</v>
      </c>
      <c r="E162" s="59">
        <v>27108</v>
      </c>
      <c r="F162" s="110"/>
      <c r="G162" s="16">
        <v>27108</v>
      </c>
    </row>
    <row r="163" spans="1:7" x14ac:dyDescent="0.25">
      <c r="A163" s="67"/>
      <c r="B163" s="6"/>
      <c r="C163" s="7" t="s">
        <v>91</v>
      </c>
      <c r="D163" s="8">
        <v>2107</v>
      </c>
      <c r="E163" s="59">
        <v>0</v>
      </c>
      <c r="F163" s="110"/>
      <c r="G163" s="16">
        <v>0</v>
      </c>
    </row>
    <row r="164" spans="1:7" x14ac:dyDescent="0.25">
      <c r="A164" s="67"/>
      <c r="B164" s="6"/>
      <c r="C164" s="7" t="s">
        <v>29</v>
      </c>
      <c r="D164" s="8">
        <v>0</v>
      </c>
      <c r="E164" s="59">
        <v>0</v>
      </c>
      <c r="F164" s="110"/>
      <c r="G164" s="16">
        <v>0</v>
      </c>
    </row>
    <row r="165" spans="1:7" x14ac:dyDescent="0.25">
      <c r="A165" s="67"/>
      <c r="B165" s="6"/>
      <c r="C165" s="7" t="s">
        <v>225</v>
      </c>
      <c r="D165" s="8">
        <v>0</v>
      </c>
      <c r="E165" s="59">
        <v>0</v>
      </c>
      <c r="F165" s="110"/>
      <c r="G165" s="16">
        <v>0</v>
      </c>
    </row>
    <row r="166" spans="1:7" x14ac:dyDescent="0.25">
      <c r="A166" s="67"/>
      <c r="B166" s="6"/>
      <c r="C166" s="7" t="s">
        <v>226</v>
      </c>
      <c r="D166" s="8">
        <v>0</v>
      </c>
      <c r="E166" s="59">
        <v>0</v>
      </c>
      <c r="F166" s="110"/>
      <c r="G166" s="16">
        <v>0</v>
      </c>
    </row>
    <row r="167" spans="1:7" x14ac:dyDescent="0.25">
      <c r="A167" s="73"/>
      <c r="B167" s="7"/>
      <c r="C167" s="7" t="s">
        <v>27</v>
      </c>
      <c r="D167" s="8">
        <v>0</v>
      </c>
      <c r="E167" s="59">
        <v>0</v>
      </c>
      <c r="F167" s="110"/>
      <c r="G167" s="16">
        <v>0</v>
      </c>
    </row>
    <row r="168" spans="1:7" x14ac:dyDescent="0.25">
      <c r="A168" s="67"/>
      <c r="B168" s="6"/>
      <c r="C168" s="7" t="s">
        <v>92</v>
      </c>
      <c r="D168" s="8">
        <v>0</v>
      </c>
      <c r="E168" s="59">
        <v>0</v>
      </c>
      <c r="F168" s="110"/>
      <c r="G168" s="16">
        <v>0</v>
      </c>
    </row>
    <row r="169" spans="1:7" x14ac:dyDescent="0.25">
      <c r="A169" s="67"/>
      <c r="B169" s="6"/>
      <c r="C169" s="7"/>
      <c r="D169" s="8"/>
      <c r="E169" s="59"/>
      <c r="F169" s="110"/>
      <c r="G169" s="16"/>
    </row>
    <row r="170" spans="1:7" x14ac:dyDescent="0.25">
      <c r="A170" s="67"/>
      <c r="B170" s="6"/>
      <c r="C170" s="7" t="s">
        <v>93</v>
      </c>
      <c r="D170" s="8">
        <v>886905</v>
      </c>
      <c r="E170" s="59">
        <v>1007955</v>
      </c>
      <c r="F170" s="8">
        <v>72536</v>
      </c>
      <c r="G170" s="16">
        <f>SUM(E170:F170)</f>
        <v>1080491</v>
      </c>
    </row>
    <row r="171" spans="1:7" x14ac:dyDescent="0.25">
      <c r="A171" s="73"/>
      <c r="B171" s="7"/>
      <c r="C171" s="7" t="s">
        <v>235</v>
      </c>
      <c r="D171" s="8">
        <v>0</v>
      </c>
      <c r="E171" s="59">
        <v>0</v>
      </c>
      <c r="F171" s="110"/>
      <c r="G171" s="16">
        <v>0</v>
      </c>
    </row>
    <row r="172" spans="1:7" x14ac:dyDescent="0.25">
      <c r="A172" s="73"/>
      <c r="B172" s="7"/>
      <c r="C172" s="7" t="s">
        <v>349</v>
      </c>
      <c r="D172" s="8">
        <v>0</v>
      </c>
      <c r="E172" s="59">
        <v>0</v>
      </c>
      <c r="G172" s="16">
        <v>0</v>
      </c>
    </row>
    <row r="173" spans="1:7" x14ac:dyDescent="0.25">
      <c r="A173" s="73"/>
      <c r="B173" s="7"/>
      <c r="C173" s="7" t="s">
        <v>31</v>
      </c>
      <c r="D173" s="8">
        <v>0</v>
      </c>
      <c r="E173" s="59">
        <v>0</v>
      </c>
      <c r="G173" s="16">
        <v>0</v>
      </c>
    </row>
    <row r="174" spans="1:7" x14ac:dyDescent="0.25">
      <c r="A174" s="75"/>
      <c r="B174" s="32"/>
      <c r="C174" s="29" t="s">
        <v>94</v>
      </c>
      <c r="D174" s="16">
        <v>30250</v>
      </c>
      <c r="E174" s="59">
        <v>27500</v>
      </c>
      <c r="G174" s="16">
        <v>27500</v>
      </c>
    </row>
    <row r="175" spans="1:7" x14ac:dyDescent="0.25">
      <c r="A175" s="166"/>
      <c r="B175" s="167"/>
      <c r="C175" s="27" t="s">
        <v>95</v>
      </c>
      <c r="D175" s="28">
        <f>SUM(D159:D174)</f>
        <v>2302186</v>
      </c>
      <c r="E175" s="28">
        <f>SUM(E159:E174)</f>
        <v>2616405</v>
      </c>
      <c r="F175" s="28">
        <f>SUM(F159:F174)</f>
        <v>72536</v>
      </c>
      <c r="G175" s="28">
        <f>SUM(G159:G174)</f>
        <v>2688941</v>
      </c>
    </row>
    <row r="176" spans="1:7" x14ac:dyDescent="0.25">
      <c r="A176" s="67"/>
      <c r="B176" s="6" t="s">
        <v>88</v>
      </c>
      <c r="C176" s="6" t="s">
        <v>96</v>
      </c>
      <c r="D176" s="8">
        <v>15950</v>
      </c>
      <c r="E176" s="59">
        <v>19531</v>
      </c>
      <c r="F176" s="110"/>
      <c r="G176" s="16">
        <v>19531</v>
      </c>
    </row>
    <row r="177" spans="1:10" x14ac:dyDescent="0.25">
      <c r="A177" s="67"/>
      <c r="B177" s="6"/>
      <c r="C177" s="6" t="s">
        <v>219</v>
      </c>
      <c r="D177" s="8">
        <v>0</v>
      </c>
      <c r="E177" s="59">
        <v>0</v>
      </c>
      <c r="F177" s="110"/>
      <c r="G177" s="16">
        <v>0</v>
      </c>
    </row>
    <row r="178" spans="1:10" x14ac:dyDescent="0.25">
      <c r="A178" s="166"/>
      <c r="B178" s="167"/>
      <c r="C178" s="27" t="s">
        <v>97</v>
      </c>
      <c r="D178" s="28">
        <f>SUM(D176:D177)</f>
        <v>15950</v>
      </c>
      <c r="E178" s="28">
        <f>SUM(E176:E177)</f>
        <v>19531</v>
      </c>
      <c r="F178" s="28"/>
      <c r="G178" s="28">
        <f>SUM(G176:G177)</f>
        <v>19531</v>
      </c>
    </row>
    <row r="179" spans="1:10" x14ac:dyDescent="0.25">
      <c r="A179" s="68" t="s">
        <v>283</v>
      </c>
      <c r="B179" s="27"/>
      <c r="C179" s="27" t="s">
        <v>200</v>
      </c>
      <c r="D179" s="28">
        <v>0</v>
      </c>
      <c r="E179" s="28">
        <v>0</v>
      </c>
      <c r="F179" s="28"/>
      <c r="G179" s="28">
        <v>0</v>
      </c>
    </row>
    <row r="180" spans="1:10" x14ac:dyDescent="0.25">
      <c r="A180" s="87"/>
      <c r="B180" s="88"/>
      <c r="C180" s="27" t="s">
        <v>335</v>
      </c>
      <c r="D180" s="28"/>
      <c r="E180" s="28">
        <v>0</v>
      </c>
      <c r="F180" s="28"/>
      <c r="G180" s="28">
        <v>0</v>
      </c>
    </row>
    <row r="181" spans="1:10" x14ac:dyDescent="0.25">
      <c r="A181" s="168"/>
      <c r="B181" s="169"/>
      <c r="C181" s="27" t="s">
        <v>98</v>
      </c>
      <c r="D181" s="28">
        <v>0</v>
      </c>
      <c r="E181" s="28">
        <v>0</v>
      </c>
      <c r="F181" s="28"/>
      <c r="G181" s="28">
        <v>0</v>
      </c>
    </row>
    <row r="182" spans="1:10" x14ac:dyDescent="0.25">
      <c r="A182" s="170"/>
      <c r="B182" s="171"/>
      <c r="C182" s="27" t="s">
        <v>257</v>
      </c>
      <c r="D182" s="28"/>
      <c r="E182" s="28">
        <v>0</v>
      </c>
      <c r="F182" s="28"/>
      <c r="G182" s="28">
        <v>0</v>
      </c>
    </row>
    <row r="183" spans="1:10" x14ac:dyDescent="0.25">
      <c r="A183" s="172"/>
      <c r="B183" s="173"/>
      <c r="C183" s="27" t="s">
        <v>269</v>
      </c>
      <c r="D183" s="28">
        <v>22507</v>
      </c>
      <c r="E183" s="56">
        <v>0</v>
      </c>
      <c r="F183" s="28"/>
      <c r="G183" s="28">
        <v>0</v>
      </c>
    </row>
    <row r="184" spans="1:10" x14ac:dyDescent="0.25">
      <c r="A184" s="92"/>
      <c r="B184" s="93"/>
      <c r="C184" s="27" t="s">
        <v>364</v>
      </c>
      <c r="D184" s="28">
        <v>0</v>
      </c>
      <c r="E184" s="56">
        <v>117937</v>
      </c>
      <c r="F184" s="28">
        <v>-1520</v>
      </c>
      <c r="G184" s="28">
        <v>116417</v>
      </c>
      <c r="J184" s="91"/>
    </row>
    <row r="185" spans="1:10" x14ac:dyDescent="0.25">
      <c r="A185" s="166"/>
      <c r="B185" s="167"/>
      <c r="C185" s="27" t="s">
        <v>220</v>
      </c>
      <c r="D185" s="28">
        <v>0</v>
      </c>
      <c r="E185" s="28">
        <v>0</v>
      </c>
      <c r="F185" s="28"/>
      <c r="G185" s="28">
        <v>0</v>
      </c>
    </row>
    <row r="186" spans="1:10" x14ac:dyDescent="0.25">
      <c r="A186" s="80" t="s">
        <v>282</v>
      </c>
      <c r="B186" s="81"/>
      <c r="C186" s="27" t="s">
        <v>99</v>
      </c>
      <c r="D186" s="28">
        <v>13965</v>
      </c>
      <c r="E186" s="28">
        <v>28136</v>
      </c>
      <c r="F186" s="28"/>
      <c r="G186" s="28">
        <v>28136</v>
      </c>
    </row>
    <row r="187" spans="1:10" x14ac:dyDescent="0.25">
      <c r="A187" s="164" t="s">
        <v>307</v>
      </c>
      <c r="B187" s="165"/>
      <c r="C187" s="22" t="s">
        <v>100</v>
      </c>
      <c r="D187" s="23">
        <f>SUM(D175+D178+D181+D182+D183+D186)</f>
        <v>2354608</v>
      </c>
      <c r="E187" s="23">
        <f>E175+E178+E179+E180+E181+E182+E183+E184+E185+E186</f>
        <v>2782009</v>
      </c>
      <c r="F187" s="23">
        <f>F175+F178+F179+F180+F181+F182+F183+F184+F185+F186</f>
        <v>71016</v>
      </c>
      <c r="G187" s="23">
        <f>G175+G178+G179+G180+G181+G182+G183+G184+G185+G186</f>
        <v>2853025</v>
      </c>
    </row>
    <row r="188" spans="1:10" x14ac:dyDescent="0.25">
      <c r="A188" s="67" t="s">
        <v>273</v>
      </c>
      <c r="B188" s="6">
        <v>633016</v>
      </c>
      <c r="C188" s="6" t="s">
        <v>101</v>
      </c>
      <c r="D188" s="8">
        <v>11000</v>
      </c>
      <c r="E188" s="59">
        <v>12000</v>
      </c>
      <c r="F188" s="110"/>
      <c r="G188" s="16">
        <v>12000</v>
      </c>
    </row>
    <row r="189" spans="1:10" x14ac:dyDescent="0.25">
      <c r="A189" s="67" t="s">
        <v>273</v>
      </c>
      <c r="B189" s="6">
        <v>633016</v>
      </c>
      <c r="C189" s="6" t="s">
        <v>221</v>
      </c>
      <c r="D189" s="8">
        <v>0</v>
      </c>
      <c r="E189" s="59">
        <v>0</v>
      </c>
      <c r="F189" s="110"/>
      <c r="G189" s="16">
        <v>0</v>
      </c>
    </row>
    <row r="190" spans="1:10" x14ac:dyDescent="0.25">
      <c r="A190" s="67" t="s">
        <v>273</v>
      </c>
      <c r="B190" s="6">
        <v>633018</v>
      </c>
      <c r="C190" s="6" t="s">
        <v>102</v>
      </c>
      <c r="D190" s="8">
        <v>2000</v>
      </c>
      <c r="E190" s="59">
        <v>2000</v>
      </c>
      <c r="F190" s="110"/>
      <c r="G190" s="16">
        <v>2000</v>
      </c>
    </row>
    <row r="191" spans="1:10" x14ac:dyDescent="0.25">
      <c r="A191" s="73" t="s">
        <v>273</v>
      </c>
      <c r="B191" s="7">
        <v>637002</v>
      </c>
      <c r="C191" s="7" t="s">
        <v>207</v>
      </c>
      <c r="D191" s="8">
        <v>4000</v>
      </c>
      <c r="E191" s="59">
        <v>2000</v>
      </c>
      <c r="F191" s="110"/>
      <c r="G191" s="16">
        <v>2000</v>
      </c>
    </row>
    <row r="192" spans="1:10" x14ac:dyDescent="0.25">
      <c r="A192" s="67" t="s">
        <v>273</v>
      </c>
      <c r="B192" s="6">
        <v>633006</v>
      </c>
      <c r="C192" s="6" t="s">
        <v>103</v>
      </c>
      <c r="D192" s="8">
        <v>100</v>
      </c>
      <c r="E192" s="59">
        <v>100</v>
      </c>
      <c r="F192" s="110"/>
      <c r="G192" s="16">
        <v>100</v>
      </c>
    </row>
    <row r="193" spans="1:7" x14ac:dyDescent="0.25">
      <c r="A193" s="67" t="s">
        <v>273</v>
      </c>
      <c r="B193" s="6">
        <v>633001</v>
      </c>
      <c r="C193" s="6" t="s">
        <v>104</v>
      </c>
      <c r="D193" s="8">
        <v>0</v>
      </c>
      <c r="E193" s="59">
        <v>0</v>
      </c>
      <c r="F193" s="110"/>
      <c r="G193" s="16">
        <v>0</v>
      </c>
    </row>
    <row r="194" spans="1:7" x14ac:dyDescent="0.25">
      <c r="A194" s="67" t="s">
        <v>273</v>
      </c>
      <c r="B194" s="6">
        <v>633002</v>
      </c>
      <c r="C194" s="6" t="s">
        <v>336</v>
      </c>
      <c r="D194" s="8">
        <v>0</v>
      </c>
      <c r="E194" s="59">
        <v>0</v>
      </c>
      <c r="F194" s="110"/>
      <c r="G194" s="16">
        <v>0</v>
      </c>
    </row>
    <row r="195" spans="1:7" x14ac:dyDescent="0.25">
      <c r="A195" s="67" t="s">
        <v>273</v>
      </c>
      <c r="B195" s="6">
        <v>635004</v>
      </c>
      <c r="C195" s="6" t="s">
        <v>125</v>
      </c>
      <c r="D195" s="8">
        <v>2000</v>
      </c>
      <c r="E195" s="59">
        <v>2000</v>
      </c>
      <c r="F195" s="110"/>
      <c r="G195" s="16">
        <v>2000</v>
      </c>
    </row>
    <row r="196" spans="1:7" x14ac:dyDescent="0.25">
      <c r="A196" s="67" t="s">
        <v>273</v>
      </c>
      <c r="B196" s="6">
        <v>635005</v>
      </c>
      <c r="C196" s="6" t="s">
        <v>105</v>
      </c>
      <c r="D196" s="16">
        <v>200</v>
      </c>
      <c r="E196" s="59">
        <v>300</v>
      </c>
      <c r="F196" s="110"/>
      <c r="G196" s="16">
        <v>300</v>
      </c>
    </row>
    <row r="197" spans="1:7" x14ac:dyDescent="0.25">
      <c r="A197" s="162" t="s">
        <v>308</v>
      </c>
      <c r="B197" s="163"/>
      <c r="C197" s="27" t="s">
        <v>106</v>
      </c>
      <c r="D197" s="28">
        <f>SUM(D188:D196)</f>
        <v>19300</v>
      </c>
      <c r="E197" s="28">
        <f>SUM(E188:E196)</f>
        <v>18400</v>
      </c>
      <c r="F197" s="28"/>
      <c r="G197" s="28">
        <f>SUM(G188:G196)</f>
        <v>18400</v>
      </c>
    </row>
    <row r="198" spans="1:7" x14ac:dyDescent="0.25">
      <c r="A198" s="67" t="s">
        <v>273</v>
      </c>
      <c r="B198" s="6">
        <v>632001</v>
      </c>
      <c r="C198" s="6" t="s">
        <v>107</v>
      </c>
      <c r="D198" s="8">
        <v>3500</v>
      </c>
      <c r="E198" s="59">
        <v>3500</v>
      </c>
      <c r="F198" s="110"/>
      <c r="G198" s="16">
        <v>3500</v>
      </c>
    </row>
    <row r="199" spans="1:7" x14ac:dyDescent="0.25">
      <c r="A199" s="67" t="s">
        <v>273</v>
      </c>
      <c r="B199" s="6">
        <v>635006</v>
      </c>
      <c r="C199" s="6" t="s">
        <v>259</v>
      </c>
      <c r="D199" s="8">
        <v>15000</v>
      </c>
      <c r="E199" s="59">
        <v>1000</v>
      </c>
      <c r="F199" s="110"/>
      <c r="G199" s="16">
        <v>1000</v>
      </c>
    </row>
    <row r="200" spans="1:7" x14ac:dyDescent="0.25">
      <c r="A200" s="67" t="s">
        <v>273</v>
      </c>
      <c r="B200" s="6">
        <v>635006</v>
      </c>
      <c r="C200" s="6" t="s">
        <v>108</v>
      </c>
      <c r="D200" s="8">
        <v>1373</v>
      </c>
      <c r="E200" s="59">
        <v>1373</v>
      </c>
      <c r="F200" s="110"/>
      <c r="G200" s="16">
        <v>1373</v>
      </c>
    </row>
    <row r="201" spans="1:7" x14ac:dyDescent="0.25">
      <c r="A201" s="67"/>
      <c r="B201" s="6">
        <v>716</v>
      </c>
      <c r="C201" s="6" t="s">
        <v>350</v>
      </c>
      <c r="D201" s="8">
        <v>0</v>
      </c>
      <c r="E201" s="59">
        <v>0</v>
      </c>
      <c r="F201" s="110"/>
      <c r="G201" s="16">
        <v>0</v>
      </c>
    </row>
    <row r="202" spans="1:7" x14ac:dyDescent="0.25">
      <c r="A202" s="162" t="s">
        <v>309</v>
      </c>
      <c r="B202" s="163"/>
      <c r="C202" s="27" t="s">
        <v>248</v>
      </c>
      <c r="D202" s="28">
        <f>SUM(D198:D201)</f>
        <v>19873</v>
      </c>
      <c r="E202" s="33">
        <f>SUM(E198:E201)</f>
        <v>5873</v>
      </c>
      <c r="F202" s="33"/>
      <c r="G202" s="33">
        <f>SUM(G198:G201)</f>
        <v>5873</v>
      </c>
    </row>
    <row r="203" spans="1:7" x14ac:dyDescent="0.25">
      <c r="A203" s="164" t="s">
        <v>310</v>
      </c>
      <c r="B203" s="165"/>
      <c r="C203" s="22" t="s">
        <v>109</v>
      </c>
      <c r="D203" s="23">
        <f>D197+D202</f>
        <v>39173</v>
      </c>
      <c r="E203" s="23">
        <f>E197+E202</f>
        <v>24273</v>
      </c>
      <c r="F203" s="23"/>
      <c r="G203" s="23">
        <f>G197+G202</f>
        <v>24273</v>
      </c>
    </row>
    <row r="204" spans="1:7" x14ac:dyDescent="0.25">
      <c r="A204" s="67" t="s">
        <v>273</v>
      </c>
      <c r="B204" s="6">
        <v>637002</v>
      </c>
      <c r="C204" s="6" t="s">
        <v>110</v>
      </c>
      <c r="D204" s="16">
        <v>500</v>
      </c>
      <c r="E204" s="59">
        <v>500</v>
      </c>
      <c r="F204" s="110"/>
      <c r="G204" s="16">
        <v>500</v>
      </c>
    </row>
    <row r="205" spans="1:7" x14ac:dyDescent="0.25">
      <c r="A205" s="67" t="s">
        <v>273</v>
      </c>
      <c r="B205" s="6">
        <v>637002</v>
      </c>
      <c r="C205" s="6" t="s">
        <v>111</v>
      </c>
      <c r="D205" s="16">
        <v>400</v>
      </c>
      <c r="E205" s="59">
        <v>400</v>
      </c>
      <c r="F205" s="110"/>
      <c r="G205" s="16">
        <v>400</v>
      </c>
    </row>
    <row r="206" spans="1:7" x14ac:dyDescent="0.25">
      <c r="A206" s="67" t="s">
        <v>273</v>
      </c>
      <c r="B206" s="6">
        <v>637002</v>
      </c>
      <c r="C206" s="6" t="s">
        <v>112</v>
      </c>
      <c r="D206" s="16">
        <v>0</v>
      </c>
      <c r="E206" s="59">
        <v>0</v>
      </c>
      <c r="F206" s="110"/>
      <c r="G206" s="16">
        <v>0</v>
      </c>
    </row>
    <row r="207" spans="1:7" x14ac:dyDescent="0.25">
      <c r="A207" s="67" t="s">
        <v>273</v>
      </c>
      <c r="B207" s="6">
        <v>637002</v>
      </c>
      <c r="C207" s="6" t="s">
        <v>113</v>
      </c>
      <c r="D207" s="16">
        <v>1810</v>
      </c>
      <c r="E207" s="59">
        <v>2000</v>
      </c>
      <c r="F207" s="110"/>
      <c r="G207" s="16">
        <v>2000</v>
      </c>
    </row>
    <row r="208" spans="1:7" x14ac:dyDescent="0.25">
      <c r="A208" s="67" t="s">
        <v>285</v>
      </c>
      <c r="B208" s="6">
        <v>637002</v>
      </c>
      <c r="C208" s="6" t="s">
        <v>114</v>
      </c>
      <c r="D208" s="16">
        <v>1400</v>
      </c>
      <c r="E208" s="59">
        <v>1300</v>
      </c>
      <c r="F208" s="110"/>
      <c r="G208" s="16">
        <v>1300</v>
      </c>
    </row>
    <row r="209" spans="1:8" x14ac:dyDescent="0.25">
      <c r="A209" s="67" t="s">
        <v>285</v>
      </c>
      <c r="B209" s="6">
        <v>637002</v>
      </c>
      <c r="C209" s="6" t="s">
        <v>115</v>
      </c>
      <c r="D209" s="16">
        <v>1000</v>
      </c>
      <c r="E209" s="59">
        <v>1400</v>
      </c>
      <c r="F209" s="110"/>
      <c r="G209" s="16">
        <v>1400</v>
      </c>
    </row>
    <row r="210" spans="1:8" x14ac:dyDescent="0.25">
      <c r="A210" s="67" t="s">
        <v>273</v>
      </c>
      <c r="B210" s="6">
        <v>637002</v>
      </c>
      <c r="C210" s="6" t="s">
        <v>211</v>
      </c>
      <c r="D210" s="16">
        <v>1200</v>
      </c>
      <c r="E210" s="59">
        <v>1100</v>
      </c>
      <c r="F210" s="110"/>
      <c r="G210" s="16">
        <v>1100</v>
      </c>
    </row>
    <row r="211" spans="1:8" x14ac:dyDescent="0.25">
      <c r="A211" s="67" t="s">
        <v>273</v>
      </c>
      <c r="B211" s="6">
        <v>637002</v>
      </c>
      <c r="C211" s="6" t="s">
        <v>212</v>
      </c>
      <c r="D211" s="16">
        <v>2800</v>
      </c>
      <c r="E211" s="59">
        <v>3000</v>
      </c>
      <c r="F211" s="110"/>
      <c r="G211" s="16">
        <v>3000</v>
      </c>
    </row>
    <row r="212" spans="1:8" x14ac:dyDescent="0.25">
      <c r="A212" s="67" t="s">
        <v>285</v>
      </c>
      <c r="B212" s="6">
        <v>642001</v>
      </c>
      <c r="C212" s="6" t="s">
        <v>116</v>
      </c>
      <c r="D212" s="16">
        <v>2700</v>
      </c>
      <c r="E212" s="59">
        <v>3000</v>
      </c>
      <c r="F212" s="110"/>
      <c r="G212" s="16">
        <v>3000</v>
      </c>
    </row>
    <row r="213" spans="1:8" x14ac:dyDescent="0.25">
      <c r="A213" s="67" t="s">
        <v>273</v>
      </c>
      <c r="B213" s="6">
        <v>637002</v>
      </c>
      <c r="C213" s="6" t="s">
        <v>117</v>
      </c>
      <c r="D213" s="16">
        <v>920</v>
      </c>
      <c r="E213" s="59">
        <v>1500</v>
      </c>
      <c r="F213" s="110"/>
      <c r="G213" s="16">
        <v>1500</v>
      </c>
    </row>
    <row r="214" spans="1:8" x14ac:dyDescent="0.25">
      <c r="A214" s="67" t="s">
        <v>273</v>
      </c>
      <c r="B214" s="6">
        <v>637002</v>
      </c>
      <c r="C214" s="6" t="s">
        <v>118</v>
      </c>
      <c r="D214" s="16">
        <v>0</v>
      </c>
      <c r="E214" s="59">
        <v>0</v>
      </c>
      <c r="F214" s="110"/>
      <c r="G214" s="16">
        <v>0</v>
      </c>
    </row>
    <row r="215" spans="1:8" x14ac:dyDescent="0.25">
      <c r="A215" s="67" t="s">
        <v>273</v>
      </c>
      <c r="B215" s="6">
        <v>637002</v>
      </c>
      <c r="C215" s="6" t="s">
        <v>72</v>
      </c>
      <c r="D215" s="16">
        <v>2000</v>
      </c>
      <c r="E215" s="59">
        <v>1400</v>
      </c>
      <c r="F215" s="110"/>
      <c r="G215" s="16">
        <v>1400</v>
      </c>
    </row>
    <row r="216" spans="1:8" x14ac:dyDescent="0.25">
      <c r="A216" s="67" t="s">
        <v>285</v>
      </c>
      <c r="B216" s="6">
        <v>637002</v>
      </c>
      <c r="C216" s="6" t="s">
        <v>324</v>
      </c>
      <c r="D216" s="16">
        <v>800</v>
      </c>
      <c r="E216" s="59">
        <v>800</v>
      </c>
      <c r="F216" s="110"/>
      <c r="G216" s="16">
        <v>800</v>
      </c>
    </row>
    <row r="217" spans="1:8" x14ac:dyDescent="0.25">
      <c r="A217" s="67" t="s">
        <v>273</v>
      </c>
      <c r="B217" s="6">
        <v>637002</v>
      </c>
      <c r="C217" s="6" t="s">
        <v>119</v>
      </c>
      <c r="D217" s="16">
        <v>100</v>
      </c>
      <c r="E217" s="59">
        <v>100</v>
      </c>
      <c r="F217" s="110"/>
      <c r="G217" s="16">
        <v>100</v>
      </c>
    </row>
    <row r="218" spans="1:8" x14ac:dyDescent="0.25">
      <c r="A218" s="67" t="s">
        <v>285</v>
      </c>
      <c r="B218" s="6">
        <v>637002</v>
      </c>
      <c r="C218" s="6" t="s">
        <v>362</v>
      </c>
      <c r="D218" s="16">
        <v>0</v>
      </c>
      <c r="E218" s="59">
        <v>800</v>
      </c>
      <c r="F218" s="110"/>
      <c r="G218" s="16">
        <v>800</v>
      </c>
    </row>
    <row r="219" spans="1:8" x14ac:dyDescent="0.25">
      <c r="A219" s="67" t="s">
        <v>273</v>
      </c>
      <c r="B219" s="6">
        <v>637002</v>
      </c>
      <c r="C219" s="6" t="s">
        <v>325</v>
      </c>
      <c r="D219" s="16">
        <v>1112</v>
      </c>
      <c r="E219" s="59">
        <v>232</v>
      </c>
      <c r="F219" s="8">
        <v>1888</v>
      </c>
      <c r="G219" s="16">
        <f>SUM(E219:F219)</f>
        <v>2120</v>
      </c>
    </row>
    <row r="220" spans="1:8" x14ac:dyDescent="0.25">
      <c r="A220" s="162" t="s">
        <v>311</v>
      </c>
      <c r="B220" s="163"/>
      <c r="C220" s="27" t="s">
        <v>120</v>
      </c>
      <c r="D220" s="28">
        <f>SUM(D204:D219)</f>
        <v>16742</v>
      </c>
      <c r="E220" s="28">
        <f>SUM(E204:E219)</f>
        <v>17532</v>
      </c>
      <c r="F220" s="28">
        <f>SUM(F204:F219)</f>
        <v>1888</v>
      </c>
      <c r="G220" s="28">
        <f>SUM(G204:G219)</f>
        <v>19420</v>
      </c>
    </row>
    <row r="221" spans="1:8" x14ac:dyDescent="0.25">
      <c r="A221" s="76" t="s">
        <v>272</v>
      </c>
      <c r="B221" s="7">
        <v>641006</v>
      </c>
      <c r="C221" s="7" t="s">
        <v>222</v>
      </c>
      <c r="D221" s="16">
        <v>0</v>
      </c>
      <c r="E221" s="59">
        <v>0</v>
      </c>
      <c r="F221" s="110"/>
      <c r="G221" s="16">
        <v>0</v>
      </c>
    </row>
    <row r="222" spans="1:8" x14ac:dyDescent="0.25">
      <c r="A222" s="67" t="s">
        <v>272</v>
      </c>
      <c r="B222" s="6">
        <v>642002</v>
      </c>
      <c r="C222" s="6" t="s">
        <v>121</v>
      </c>
      <c r="D222" s="8">
        <v>36600</v>
      </c>
      <c r="E222" s="59">
        <v>44233</v>
      </c>
      <c r="F222" s="8">
        <v>992</v>
      </c>
      <c r="G222" s="16">
        <f>SUM(E222:F222)</f>
        <v>45225</v>
      </c>
    </row>
    <row r="223" spans="1:8" x14ac:dyDescent="0.25">
      <c r="A223" s="162" t="s">
        <v>312</v>
      </c>
      <c r="B223" s="163"/>
      <c r="C223" s="27" t="s">
        <v>122</v>
      </c>
      <c r="D223" s="28">
        <f>SUM(D221:D222)</f>
        <v>36600</v>
      </c>
      <c r="E223" s="28">
        <f>SUM(E221:E222)</f>
        <v>44233</v>
      </c>
      <c r="F223" s="28">
        <f>SUM(F221:F222)</f>
        <v>992</v>
      </c>
      <c r="G223" s="28">
        <f>SUM(G221:G222)</f>
        <v>45225</v>
      </c>
    </row>
    <row r="224" spans="1:8" x14ac:dyDescent="0.25">
      <c r="A224" s="164" t="s">
        <v>313</v>
      </c>
      <c r="B224" s="165"/>
      <c r="C224" s="22" t="s">
        <v>123</v>
      </c>
      <c r="D224" s="23">
        <f>SUM(D220+D223)</f>
        <v>53342</v>
      </c>
      <c r="E224" s="23">
        <f>SUM(E220+E223)</f>
        <v>61765</v>
      </c>
      <c r="F224" s="23">
        <f>F220+F223</f>
        <v>2880</v>
      </c>
      <c r="G224" s="23">
        <f>G220+G223</f>
        <v>64645</v>
      </c>
      <c r="H224" s="91"/>
    </row>
    <row r="225" spans="1:8" x14ac:dyDescent="0.25">
      <c r="A225" s="67" t="s">
        <v>284</v>
      </c>
      <c r="B225" s="6">
        <v>632001</v>
      </c>
      <c r="C225" s="6" t="s">
        <v>126</v>
      </c>
      <c r="D225" s="8">
        <v>10680</v>
      </c>
      <c r="E225" s="59">
        <v>10680</v>
      </c>
      <c r="F225" s="110"/>
      <c r="G225" s="16">
        <v>10680</v>
      </c>
    </row>
    <row r="226" spans="1:8" x14ac:dyDescent="0.25">
      <c r="A226" s="70" t="s">
        <v>284</v>
      </c>
      <c r="B226" s="15">
        <v>635</v>
      </c>
      <c r="C226" s="15" t="s">
        <v>198</v>
      </c>
      <c r="D226" s="8">
        <v>0</v>
      </c>
      <c r="E226" s="59">
        <v>0</v>
      </c>
      <c r="F226" s="110"/>
      <c r="G226" s="16">
        <v>0</v>
      </c>
    </row>
    <row r="227" spans="1:8" x14ac:dyDescent="0.25">
      <c r="A227" s="70" t="s">
        <v>284</v>
      </c>
      <c r="B227" s="15">
        <v>635</v>
      </c>
      <c r="C227" s="15" t="s">
        <v>351</v>
      </c>
      <c r="D227" s="8">
        <v>0</v>
      </c>
      <c r="E227" s="59">
        <v>0</v>
      </c>
      <c r="F227" s="110"/>
      <c r="G227" s="16">
        <v>0</v>
      </c>
    </row>
    <row r="228" spans="1:8" x14ac:dyDescent="0.25">
      <c r="A228" s="70" t="s">
        <v>284</v>
      </c>
      <c r="B228" s="15">
        <v>716</v>
      </c>
      <c r="C228" s="15" t="s">
        <v>352</v>
      </c>
      <c r="D228" s="8">
        <v>0</v>
      </c>
      <c r="E228" s="59">
        <v>0</v>
      </c>
      <c r="F228" s="110"/>
      <c r="G228" s="16">
        <v>0</v>
      </c>
    </row>
    <row r="229" spans="1:8" x14ac:dyDescent="0.25">
      <c r="A229" s="78" t="s">
        <v>284</v>
      </c>
      <c r="B229" s="15">
        <v>717</v>
      </c>
      <c r="C229" s="15" t="s">
        <v>210</v>
      </c>
      <c r="D229" s="8">
        <v>6000</v>
      </c>
      <c r="E229" s="55">
        <v>0</v>
      </c>
      <c r="F229" s="110"/>
      <c r="G229" s="122">
        <v>0</v>
      </c>
    </row>
    <row r="230" spans="1:8" x14ac:dyDescent="0.25">
      <c r="A230" s="176" t="s">
        <v>314</v>
      </c>
      <c r="B230" s="177"/>
      <c r="C230" s="34" t="s">
        <v>317</v>
      </c>
      <c r="D230" s="35">
        <f>SUM(D225:D229)</f>
        <v>16680</v>
      </c>
      <c r="E230" s="35">
        <f>SUM(E225:E229)</f>
        <v>10680</v>
      </c>
      <c r="F230" s="35"/>
      <c r="G230" s="35">
        <f>SUM(G225:G229)</f>
        <v>10680</v>
      </c>
    </row>
    <row r="231" spans="1:8" x14ac:dyDescent="0.25">
      <c r="A231" s="70" t="s">
        <v>285</v>
      </c>
      <c r="B231" s="15">
        <v>633</v>
      </c>
      <c r="C231" s="15" t="s">
        <v>124</v>
      </c>
      <c r="D231" s="8">
        <v>0</v>
      </c>
      <c r="E231" s="59">
        <v>0</v>
      </c>
      <c r="F231" s="110"/>
      <c r="G231" s="16">
        <v>0</v>
      </c>
    </row>
    <row r="232" spans="1:8" x14ac:dyDescent="0.25">
      <c r="A232" s="70" t="s">
        <v>285</v>
      </c>
      <c r="B232" s="15">
        <v>717002</v>
      </c>
      <c r="C232" s="15" t="s">
        <v>369</v>
      </c>
      <c r="D232" s="8">
        <v>0</v>
      </c>
      <c r="E232" s="54">
        <v>14000</v>
      </c>
      <c r="F232" s="110"/>
      <c r="G232" s="16">
        <v>14000</v>
      </c>
    </row>
    <row r="233" spans="1:8" x14ac:dyDescent="0.25">
      <c r="A233" s="70" t="s">
        <v>285</v>
      </c>
      <c r="B233" s="15">
        <v>632001</v>
      </c>
      <c r="C233" s="15" t="s">
        <v>353</v>
      </c>
      <c r="D233" s="8">
        <v>0</v>
      </c>
      <c r="E233" s="59">
        <v>250</v>
      </c>
      <c r="F233" s="110"/>
      <c r="G233" s="16">
        <v>250</v>
      </c>
    </row>
    <row r="234" spans="1:8" x14ac:dyDescent="0.25">
      <c r="A234" s="70" t="s">
        <v>285</v>
      </c>
      <c r="B234" s="15">
        <v>717002</v>
      </c>
      <c r="C234" s="15" t="s">
        <v>236</v>
      </c>
      <c r="D234" s="8">
        <v>0</v>
      </c>
      <c r="E234" s="59">
        <v>0</v>
      </c>
      <c r="F234" s="110"/>
      <c r="G234" s="16">
        <v>0</v>
      </c>
    </row>
    <row r="235" spans="1:8" x14ac:dyDescent="0.25">
      <c r="A235" s="70" t="s">
        <v>285</v>
      </c>
      <c r="B235" s="15">
        <v>716</v>
      </c>
      <c r="C235" s="15" t="s">
        <v>237</v>
      </c>
      <c r="D235" s="8">
        <v>0</v>
      </c>
      <c r="E235" s="59">
        <v>0</v>
      </c>
      <c r="F235" s="110"/>
      <c r="G235" s="16">
        <v>0</v>
      </c>
    </row>
    <row r="236" spans="1:8" x14ac:dyDescent="0.25">
      <c r="A236" s="70" t="s">
        <v>285</v>
      </c>
      <c r="B236" s="15">
        <v>635</v>
      </c>
      <c r="C236" s="15" t="s">
        <v>238</v>
      </c>
      <c r="D236" s="8">
        <v>500</v>
      </c>
      <c r="E236" s="59">
        <v>500</v>
      </c>
      <c r="F236" s="110"/>
      <c r="G236" s="16">
        <v>500</v>
      </c>
    </row>
    <row r="237" spans="1:8" x14ac:dyDescent="0.25">
      <c r="A237" s="70" t="s">
        <v>285</v>
      </c>
      <c r="B237" s="136">
        <v>717001</v>
      </c>
      <c r="C237" s="15" t="s">
        <v>381</v>
      </c>
      <c r="D237" s="8">
        <v>0</v>
      </c>
      <c r="E237" s="59">
        <v>0</v>
      </c>
      <c r="F237" s="8">
        <v>11000</v>
      </c>
      <c r="G237" s="16">
        <f>SUM(E237:F237)</f>
        <v>11000</v>
      </c>
    </row>
    <row r="238" spans="1:8" x14ac:dyDescent="0.25">
      <c r="A238" s="162" t="s">
        <v>315</v>
      </c>
      <c r="B238" s="163"/>
      <c r="C238" s="27" t="s">
        <v>318</v>
      </c>
      <c r="D238" s="28">
        <f>SUM(D231:D237)</f>
        <v>500</v>
      </c>
      <c r="E238" s="28">
        <f>SUM(E231:E237)</f>
        <v>14750</v>
      </c>
      <c r="F238" s="28">
        <f>SUM(F231:F237)</f>
        <v>11000</v>
      </c>
      <c r="G238" s="28">
        <f>SUM(G231:G237)</f>
        <v>25750</v>
      </c>
    </row>
    <row r="239" spans="1:8" x14ac:dyDescent="0.25">
      <c r="A239" s="164" t="s">
        <v>316</v>
      </c>
      <c r="B239" s="165"/>
      <c r="C239" s="22" t="s">
        <v>127</v>
      </c>
      <c r="D239" s="23">
        <f>SUM(D230+D238)</f>
        <v>17180</v>
      </c>
      <c r="E239" s="23">
        <f>E230+E238</f>
        <v>25430</v>
      </c>
      <c r="F239" s="23">
        <f>F230+F238</f>
        <v>11000</v>
      </c>
      <c r="G239" s="23">
        <f>G230+G238</f>
        <v>36430</v>
      </c>
      <c r="H239" s="91"/>
    </row>
    <row r="240" spans="1:8" x14ac:dyDescent="0.25">
      <c r="A240" s="67" t="s">
        <v>272</v>
      </c>
      <c r="B240" s="6">
        <v>610</v>
      </c>
      <c r="C240" s="6" t="s">
        <v>128</v>
      </c>
      <c r="D240" s="8">
        <v>110950</v>
      </c>
      <c r="E240" s="59">
        <v>117350</v>
      </c>
      <c r="F240" s="110"/>
      <c r="G240" s="16">
        <v>117350</v>
      </c>
    </row>
    <row r="241" spans="1:7" x14ac:dyDescent="0.25">
      <c r="A241" s="67" t="s">
        <v>272</v>
      </c>
      <c r="B241" s="6">
        <v>610</v>
      </c>
      <c r="C241" s="6" t="s">
        <v>129</v>
      </c>
      <c r="D241" s="8">
        <v>28300</v>
      </c>
      <c r="E241" s="59">
        <v>29200</v>
      </c>
      <c r="F241" s="110"/>
      <c r="G241" s="16">
        <v>29200</v>
      </c>
    </row>
    <row r="242" spans="1:7" x14ac:dyDescent="0.25">
      <c r="A242" s="67" t="s">
        <v>272</v>
      </c>
      <c r="B242" s="6">
        <v>610</v>
      </c>
      <c r="C242" s="6" t="s">
        <v>130</v>
      </c>
      <c r="D242" s="8">
        <v>5900</v>
      </c>
      <c r="E242" s="59">
        <v>6010</v>
      </c>
      <c r="F242" s="110"/>
      <c r="G242" s="16">
        <v>6010</v>
      </c>
    </row>
    <row r="243" spans="1:7" x14ac:dyDescent="0.25">
      <c r="A243" s="67" t="s">
        <v>272</v>
      </c>
      <c r="B243" s="6">
        <v>640</v>
      </c>
      <c r="C243" s="6" t="s">
        <v>131</v>
      </c>
      <c r="D243" s="8">
        <v>500</v>
      </c>
      <c r="E243" s="59">
        <v>500</v>
      </c>
      <c r="F243" s="110"/>
      <c r="G243" s="16">
        <v>500</v>
      </c>
    </row>
    <row r="244" spans="1:7" x14ac:dyDescent="0.25">
      <c r="A244" s="72" t="s">
        <v>11</v>
      </c>
      <c r="B244" s="27"/>
      <c r="C244" s="27"/>
      <c r="D244" s="28">
        <f>SUM(D240:D243)</f>
        <v>145650</v>
      </c>
      <c r="E244" s="28">
        <f>SUM(E240:E243)</f>
        <v>153060</v>
      </c>
      <c r="F244" s="28"/>
      <c r="G244" s="28">
        <f>SUM(G240:G243)</f>
        <v>153060</v>
      </c>
    </row>
    <row r="245" spans="1:7" x14ac:dyDescent="0.25">
      <c r="A245" s="67" t="s">
        <v>272</v>
      </c>
      <c r="B245" s="6">
        <v>620</v>
      </c>
      <c r="C245" s="6" t="s">
        <v>132</v>
      </c>
      <c r="D245" s="8">
        <v>39620</v>
      </c>
      <c r="E245" s="85">
        <v>40840</v>
      </c>
      <c r="F245" s="110"/>
      <c r="G245" s="123">
        <v>40840</v>
      </c>
    </row>
    <row r="246" spans="1:7" x14ac:dyDescent="0.25">
      <c r="A246" s="67" t="s">
        <v>272</v>
      </c>
      <c r="B246" s="6">
        <v>620</v>
      </c>
      <c r="C246" s="6" t="s">
        <v>133</v>
      </c>
      <c r="D246" s="8">
        <v>9912</v>
      </c>
      <c r="E246" s="59">
        <v>10220</v>
      </c>
      <c r="F246" s="8">
        <v>0</v>
      </c>
      <c r="G246" s="16">
        <f>SUM(E246:F246)</f>
        <v>10220</v>
      </c>
    </row>
    <row r="247" spans="1:7" x14ac:dyDescent="0.25">
      <c r="A247" s="67" t="s">
        <v>272</v>
      </c>
      <c r="B247" s="6">
        <v>620</v>
      </c>
      <c r="C247" s="6" t="s">
        <v>134</v>
      </c>
      <c r="D247" s="8">
        <v>2075</v>
      </c>
      <c r="E247" s="59">
        <v>2105</v>
      </c>
      <c r="F247" s="110"/>
      <c r="G247" s="16">
        <v>2105</v>
      </c>
    </row>
    <row r="248" spans="1:7" x14ac:dyDescent="0.25">
      <c r="A248" s="77"/>
      <c r="B248" s="27" t="s">
        <v>11</v>
      </c>
      <c r="C248" s="27"/>
      <c r="D248" s="28">
        <f>SUM(D245:D247)</f>
        <v>51607</v>
      </c>
      <c r="E248" s="28">
        <f>SUM(E245:E247)</f>
        <v>53165</v>
      </c>
      <c r="F248" s="28">
        <f>SUM(F245:F247)</f>
        <v>0</v>
      </c>
      <c r="G248" s="28">
        <f>SUM(G245:G247)</f>
        <v>53165</v>
      </c>
    </row>
    <row r="249" spans="1:7" x14ac:dyDescent="0.25">
      <c r="A249" s="67" t="s">
        <v>272</v>
      </c>
      <c r="B249" s="6">
        <v>632001</v>
      </c>
      <c r="C249" s="6" t="s">
        <v>135</v>
      </c>
      <c r="D249" s="8">
        <v>12000</v>
      </c>
      <c r="E249" s="59">
        <v>8000</v>
      </c>
      <c r="F249" s="110"/>
      <c r="G249" s="16">
        <v>8000</v>
      </c>
    </row>
    <row r="250" spans="1:7" x14ac:dyDescent="0.25">
      <c r="A250" s="73" t="s">
        <v>272</v>
      </c>
      <c r="B250" s="7">
        <v>632001</v>
      </c>
      <c r="C250" s="7" t="s">
        <v>136</v>
      </c>
      <c r="D250" s="16">
        <v>16702</v>
      </c>
      <c r="E250" s="59">
        <v>15000</v>
      </c>
      <c r="F250" s="110"/>
      <c r="G250" s="16">
        <v>15000</v>
      </c>
    </row>
    <row r="251" spans="1:7" x14ac:dyDescent="0.25">
      <c r="A251" s="73" t="s">
        <v>272</v>
      </c>
      <c r="B251" s="7">
        <v>632003</v>
      </c>
      <c r="C251" s="7" t="s">
        <v>137</v>
      </c>
      <c r="D251" s="16">
        <v>2000</v>
      </c>
      <c r="E251" s="59">
        <v>1600</v>
      </c>
      <c r="F251" s="110"/>
      <c r="G251" s="16">
        <v>1600</v>
      </c>
    </row>
    <row r="252" spans="1:7" x14ac:dyDescent="0.25">
      <c r="A252" s="67" t="s">
        <v>272</v>
      </c>
      <c r="B252" s="6">
        <v>632003</v>
      </c>
      <c r="C252" s="6" t="s">
        <v>138</v>
      </c>
      <c r="D252" s="8">
        <v>2900</v>
      </c>
      <c r="E252" s="59">
        <v>2900</v>
      </c>
      <c r="F252" s="110"/>
      <c r="G252" s="16">
        <v>2900</v>
      </c>
    </row>
    <row r="253" spans="1:7" x14ac:dyDescent="0.25">
      <c r="A253" s="67" t="s">
        <v>272</v>
      </c>
      <c r="B253" s="6">
        <v>632003</v>
      </c>
      <c r="C253" s="6" t="s">
        <v>370</v>
      </c>
      <c r="D253" s="8">
        <v>0</v>
      </c>
      <c r="E253" s="59">
        <v>2000</v>
      </c>
      <c r="F253" s="110"/>
      <c r="G253" s="16">
        <v>2000</v>
      </c>
    </row>
    <row r="254" spans="1:7" x14ac:dyDescent="0.25">
      <c r="A254" s="78" t="s">
        <v>287</v>
      </c>
      <c r="B254" s="17">
        <v>632003</v>
      </c>
      <c r="C254" s="17" t="s">
        <v>139</v>
      </c>
      <c r="D254" s="8">
        <v>250</v>
      </c>
      <c r="E254" s="59">
        <v>250</v>
      </c>
      <c r="F254" s="110"/>
      <c r="G254" s="16">
        <v>250</v>
      </c>
    </row>
    <row r="255" spans="1:7" x14ac:dyDescent="0.25">
      <c r="A255" s="72"/>
      <c r="B255" s="27"/>
      <c r="C255" s="27"/>
      <c r="D255" s="28">
        <f>SUM(D249:D254)</f>
        <v>33852</v>
      </c>
      <c r="E255" s="28">
        <f>SUM(E249:E254)</f>
        <v>29750</v>
      </c>
      <c r="F255" s="28"/>
      <c r="G255" s="28">
        <f>SUM(G249:G254)</f>
        <v>29750</v>
      </c>
    </row>
    <row r="256" spans="1:7" x14ac:dyDescent="0.25">
      <c r="A256" s="67" t="s">
        <v>272</v>
      </c>
      <c r="B256" s="6">
        <v>633002</v>
      </c>
      <c r="C256" s="6" t="s">
        <v>140</v>
      </c>
      <c r="D256" s="8">
        <v>2000</v>
      </c>
      <c r="E256" s="59">
        <v>2000</v>
      </c>
      <c r="F256" s="110"/>
      <c r="G256" s="16">
        <v>2000</v>
      </c>
    </row>
    <row r="257" spans="1:7" x14ac:dyDescent="0.25">
      <c r="A257" s="67" t="s">
        <v>272</v>
      </c>
      <c r="B257" s="6">
        <v>633003</v>
      </c>
      <c r="C257" s="6" t="s">
        <v>239</v>
      </c>
      <c r="D257" s="8">
        <v>0</v>
      </c>
      <c r="E257" s="59">
        <v>50</v>
      </c>
      <c r="F257" s="110"/>
      <c r="G257" s="16">
        <v>50</v>
      </c>
    </row>
    <row r="258" spans="1:7" x14ac:dyDescent="0.25">
      <c r="A258" s="67" t="s">
        <v>272</v>
      </c>
      <c r="B258" s="6">
        <v>633004</v>
      </c>
      <c r="C258" s="6" t="s">
        <v>141</v>
      </c>
      <c r="D258" s="8">
        <v>0</v>
      </c>
      <c r="E258" s="59">
        <v>0</v>
      </c>
      <c r="F258" s="110"/>
      <c r="G258" s="16">
        <v>0</v>
      </c>
    </row>
    <row r="259" spans="1:7" x14ac:dyDescent="0.25">
      <c r="A259" s="67" t="s">
        <v>272</v>
      </c>
      <c r="B259" s="6">
        <v>633005</v>
      </c>
      <c r="C259" s="6" t="s">
        <v>142</v>
      </c>
      <c r="D259" s="8">
        <v>0</v>
      </c>
      <c r="E259" s="59">
        <v>0</v>
      </c>
      <c r="F259" s="110"/>
      <c r="G259" s="16">
        <v>0</v>
      </c>
    </row>
    <row r="260" spans="1:7" x14ac:dyDescent="0.25">
      <c r="A260" s="78" t="s">
        <v>272</v>
      </c>
      <c r="B260" s="17">
        <v>633006</v>
      </c>
      <c r="C260" s="17" t="s">
        <v>103</v>
      </c>
      <c r="D260" s="9">
        <v>8900</v>
      </c>
      <c r="E260" s="58">
        <v>9200</v>
      </c>
      <c r="F260" s="110"/>
      <c r="G260" s="122">
        <v>9200</v>
      </c>
    </row>
    <row r="261" spans="1:7" x14ac:dyDescent="0.25">
      <c r="A261" s="78" t="s">
        <v>272</v>
      </c>
      <c r="B261" s="17">
        <v>633006</v>
      </c>
      <c r="C261" s="17" t="s">
        <v>201</v>
      </c>
      <c r="D261" s="9">
        <v>0</v>
      </c>
      <c r="E261" s="58">
        <v>0</v>
      </c>
      <c r="F261" s="110"/>
      <c r="G261" s="122">
        <v>0</v>
      </c>
    </row>
    <row r="262" spans="1:7" x14ac:dyDescent="0.25">
      <c r="A262" s="78" t="s">
        <v>272</v>
      </c>
      <c r="B262" s="17">
        <v>633009</v>
      </c>
      <c r="C262" s="17" t="s">
        <v>143</v>
      </c>
      <c r="D262" s="9">
        <v>500</v>
      </c>
      <c r="E262" s="86">
        <v>500</v>
      </c>
      <c r="F262" s="110"/>
      <c r="G262" s="124">
        <v>500</v>
      </c>
    </row>
    <row r="263" spans="1:7" x14ac:dyDescent="0.25">
      <c r="A263" s="78" t="s">
        <v>272</v>
      </c>
      <c r="B263" s="17">
        <v>633010</v>
      </c>
      <c r="C263" s="17" t="s">
        <v>144</v>
      </c>
      <c r="D263" s="9">
        <v>200</v>
      </c>
      <c r="E263" s="58">
        <v>200</v>
      </c>
      <c r="F263" s="110"/>
      <c r="G263" s="122">
        <v>200</v>
      </c>
    </row>
    <row r="264" spans="1:7" x14ac:dyDescent="0.25">
      <c r="A264" s="78" t="s">
        <v>272</v>
      </c>
      <c r="B264" s="17">
        <v>633016</v>
      </c>
      <c r="C264" s="17" t="s">
        <v>145</v>
      </c>
      <c r="D264" s="9">
        <v>1500</v>
      </c>
      <c r="E264" s="58">
        <v>1500</v>
      </c>
      <c r="F264" s="110"/>
      <c r="G264" s="122">
        <v>1500</v>
      </c>
    </row>
    <row r="265" spans="1:7" x14ac:dyDescent="0.25">
      <c r="A265" s="78" t="s">
        <v>272</v>
      </c>
      <c r="B265" s="17">
        <v>633018</v>
      </c>
      <c r="C265" s="17" t="s">
        <v>146</v>
      </c>
      <c r="D265" s="9">
        <v>229</v>
      </c>
      <c r="E265" s="58">
        <v>229</v>
      </c>
      <c r="F265" s="110"/>
      <c r="G265" s="122">
        <v>229</v>
      </c>
    </row>
    <row r="266" spans="1:7" x14ac:dyDescent="0.25">
      <c r="A266" s="79"/>
      <c r="B266" s="34"/>
      <c r="C266" s="34"/>
      <c r="D266" s="35">
        <f>SUM(D256:D265)</f>
        <v>13329</v>
      </c>
      <c r="E266" s="35">
        <f>SUM(E256:E265)</f>
        <v>13679</v>
      </c>
      <c r="F266" s="35"/>
      <c r="G266" s="35">
        <f>SUM(G256:G265)</f>
        <v>13679</v>
      </c>
    </row>
    <row r="267" spans="1:7" x14ac:dyDescent="0.25">
      <c r="A267" s="67" t="s">
        <v>272</v>
      </c>
      <c r="B267" s="6">
        <v>634</v>
      </c>
      <c r="C267" s="6" t="s">
        <v>147</v>
      </c>
      <c r="D267" s="8">
        <v>3000</v>
      </c>
      <c r="E267" s="59">
        <v>2500</v>
      </c>
      <c r="F267" s="110"/>
      <c r="G267" s="16">
        <v>2500</v>
      </c>
    </row>
    <row r="268" spans="1:7" x14ac:dyDescent="0.25">
      <c r="A268" s="67" t="s">
        <v>272</v>
      </c>
      <c r="B268" s="6">
        <v>714001</v>
      </c>
      <c r="C268" s="6" t="s">
        <v>245</v>
      </c>
      <c r="D268" s="8">
        <v>25000</v>
      </c>
      <c r="E268" s="54">
        <v>0</v>
      </c>
      <c r="F268" s="110"/>
      <c r="G268" s="16">
        <v>0</v>
      </c>
    </row>
    <row r="269" spans="1:7" x14ac:dyDescent="0.25">
      <c r="A269" s="67" t="s">
        <v>272</v>
      </c>
      <c r="B269" s="6">
        <v>635002</v>
      </c>
      <c r="C269" s="36" t="s">
        <v>382</v>
      </c>
      <c r="D269" s="8">
        <v>1000</v>
      </c>
      <c r="E269" s="59">
        <v>1250</v>
      </c>
      <c r="F269" s="8">
        <v>700</v>
      </c>
      <c r="G269" s="16">
        <f>SUM(E269:F269)</f>
        <v>1950</v>
      </c>
    </row>
    <row r="270" spans="1:7" x14ac:dyDescent="0.25">
      <c r="A270" s="67" t="s">
        <v>272</v>
      </c>
      <c r="B270" s="6">
        <v>635004</v>
      </c>
      <c r="C270" s="36" t="s">
        <v>148</v>
      </c>
      <c r="D270" s="8">
        <v>50</v>
      </c>
      <c r="E270" s="59">
        <v>0</v>
      </c>
      <c r="F270" s="110"/>
      <c r="G270" s="16">
        <v>0</v>
      </c>
    </row>
    <row r="271" spans="1:7" x14ac:dyDescent="0.25">
      <c r="A271" s="67" t="s">
        <v>272</v>
      </c>
      <c r="B271" s="6">
        <v>635006</v>
      </c>
      <c r="C271" s="36" t="s">
        <v>223</v>
      </c>
      <c r="D271" s="8">
        <v>2000</v>
      </c>
      <c r="E271" s="59">
        <v>5000</v>
      </c>
      <c r="F271" s="113"/>
      <c r="G271" s="16">
        <v>5000</v>
      </c>
    </row>
    <row r="272" spans="1:7" x14ac:dyDescent="0.25">
      <c r="A272" s="67" t="s">
        <v>272</v>
      </c>
      <c r="B272" s="6">
        <v>635006</v>
      </c>
      <c r="C272" s="36" t="s">
        <v>149</v>
      </c>
      <c r="D272" s="8">
        <v>500</v>
      </c>
      <c r="E272" s="59">
        <v>0</v>
      </c>
      <c r="F272" s="113"/>
      <c r="G272" s="16">
        <v>0</v>
      </c>
    </row>
    <row r="273" spans="1:7" x14ac:dyDescent="0.25">
      <c r="A273" s="67" t="s">
        <v>272</v>
      </c>
      <c r="B273" s="6">
        <v>716</v>
      </c>
      <c r="C273" s="6" t="s">
        <v>150</v>
      </c>
      <c r="D273" s="8">
        <v>0</v>
      </c>
      <c r="E273" s="54">
        <v>0</v>
      </c>
      <c r="F273" s="113"/>
      <c r="G273" s="16">
        <v>0</v>
      </c>
    </row>
    <row r="274" spans="1:7" ht="15.75" x14ac:dyDescent="0.25">
      <c r="A274" s="67" t="s">
        <v>272</v>
      </c>
      <c r="B274" s="6">
        <v>717</v>
      </c>
      <c r="C274" s="66" t="s">
        <v>268</v>
      </c>
      <c r="D274" s="8">
        <v>50000</v>
      </c>
      <c r="E274" s="54">
        <v>50000</v>
      </c>
      <c r="F274" s="113"/>
      <c r="G274" s="16">
        <v>50000</v>
      </c>
    </row>
    <row r="275" spans="1:7" x14ac:dyDescent="0.25">
      <c r="A275" s="67"/>
      <c r="B275" s="6">
        <v>633002</v>
      </c>
      <c r="C275" s="66" t="s">
        <v>202</v>
      </c>
      <c r="D275" s="8">
        <v>0</v>
      </c>
      <c r="E275" s="54">
        <v>0</v>
      </c>
      <c r="F275" s="113"/>
      <c r="G275" s="16">
        <v>0</v>
      </c>
    </row>
    <row r="276" spans="1:7" x14ac:dyDescent="0.25">
      <c r="A276" s="67" t="s">
        <v>272</v>
      </c>
      <c r="B276" s="6">
        <v>700</v>
      </c>
      <c r="C276" s="6" t="s">
        <v>202</v>
      </c>
      <c r="D276" s="8">
        <v>0</v>
      </c>
      <c r="E276" s="59">
        <v>0</v>
      </c>
      <c r="F276" s="113"/>
      <c r="G276" s="16">
        <v>0</v>
      </c>
    </row>
    <row r="277" spans="1:7" x14ac:dyDescent="0.25">
      <c r="A277" s="72"/>
      <c r="B277" s="27"/>
      <c r="C277" s="27"/>
      <c r="D277" s="28">
        <f>SUM(D267:D276)</f>
        <v>81550</v>
      </c>
      <c r="E277" s="28">
        <f>SUM(E267:E276)</f>
        <v>58750</v>
      </c>
      <c r="F277" s="28">
        <f>SUM(F267:F276)</f>
        <v>700</v>
      </c>
      <c r="G277" s="28">
        <f>SUM(G267:G276)</f>
        <v>59450</v>
      </c>
    </row>
    <row r="278" spans="1:7" x14ac:dyDescent="0.25">
      <c r="A278" s="67" t="s">
        <v>272</v>
      </c>
      <c r="B278" s="6">
        <v>637004</v>
      </c>
      <c r="C278" s="6" t="s">
        <v>151</v>
      </c>
      <c r="D278" s="8">
        <v>200</v>
      </c>
      <c r="E278" s="59">
        <v>200</v>
      </c>
      <c r="F278" s="113"/>
      <c r="G278" s="16">
        <v>200</v>
      </c>
    </row>
    <row r="279" spans="1:7" x14ac:dyDescent="0.25">
      <c r="A279" s="67" t="s">
        <v>272</v>
      </c>
      <c r="B279" s="6">
        <v>637005</v>
      </c>
      <c r="C279" s="6" t="s">
        <v>152</v>
      </c>
      <c r="D279" s="8">
        <v>4000</v>
      </c>
      <c r="E279" s="59">
        <v>4000</v>
      </c>
      <c r="F279" s="113"/>
      <c r="G279" s="16">
        <v>4000</v>
      </c>
    </row>
    <row r="280" spans="1:7" x14ac:dyDescent="0.25">
      <c r="A280" s="73" t="s">
        <v>272</v>
      </c>
      <c r="B280" s="7">
        <v>637005</v>
      </c>
      <c r="C280" s="7" t="s">
        <v>153</v>
      </c>
      <c r="D280" s="8">
        <v>0</v>
      </c>
      <c r="E280" s="59">
        <v>0</v>
      </c>
      <c r="F280" s="113"/>
      <c r="G280" s="16">
        <v>0</v>
      </c>
    </row>
    <row r="281" spans="1:7" x14ac:dyDescent="0.25">
      <c r="A281" s="73" t="s">
        <v>272</v>
      </c>
      <c r="B281" s="7">
        <v>637005</v>
      </c>
      <c r="C281" s="7" t="s">
        <v>154</v>
      </c>
      <c r="D281" s="8">
        <v>300</v>
      </c>
      <c r="E281" s="85">
        <v>400</v>
      </c>
      <c r="F281" s="113"/>
      <c r="G281" s="123">
        <v>400</v>
      </c>
    </row>
    <row r="282" spans="1:7" x14ac:dyDescent="0.25">
      <c r="A282" s="73" t="s">
        <v>272</v>
      </c>
      <c r="B282" s="7">
        <v>637005</v>
      </c>
      <c r="C282" s="7" t="s">
        <v>155</v>
      </c>
      <c r="D282" s="8">
        <v>0</v>
      </c>
      <c r="E282" s="59">
        <v>0</v>
      </c>
      <c r="F282" s="113"/>
      <c r="G282" s="16">
        <v>0</v>
      </c>
    </row>
    <row r="283" spans="1:7" x14ac:dyDescent="0.25">
      <c r="A283" s="73" t="s">
        <v>272</v>
      </c>
      <c r="B283" s="7">
        <v>637005</v>
      </c>
      <c r="C283" s="7" t="s">
        <v>156</v>
      </c>
      <c r="D283" s="8">
        <v>0</v>
      </c>
      <c r="E283" s="59">
        <v>2000</v>
      </c>
      <c r="F283" s="113"/>
      <c r="G283" s="16">
        <v>2000</v>
      </c>
    </row>
    <row r="284" spans="1:7" x14ac:dyDescent="0.25">
      <c r="A284" s="73" t="s">
        <v>272</v>
      </c>
      <c r="B284" s="7">
        <v>637005</v>
      </c>
      <c r="C284" s="7" t="s">
        <v>157</v>
      </c>
      <c r="D284" s="8">
        <v>1000</v>
      </c>
      <c r="E284" s="59">
        <v>1000</v>
      </c>
      <c r="F284" s="113"/>
      <c r="G284" s="16">
        <v>1000</v>
      </c>
    </row>
    <row r="285" spans="1:7" x14ac:dyDescent="0.25">
      <c r="A285" s="73" t="s">
        <v>272</v>
      </c>
      <c r="B285" s="7">
        <v>637005</v>
      </c>
      <c r="C285" s="7" t="s">
        <v>240</v>
      </c>
      <c r="D285" s="8">
        <v>1500</v>
      </c>
      <c r="E285" s="59">
        <v>1000</v>
      </c>
      <c r="F285" s="113"/>
      <c r="G285" s="16">
        <v>1000</v>
      </c>
    </row>
    <row r="286" spans="1:7" x14ac:dyDescent="0.25">
      <c r="A286" s="73" t="s">
        <v>272</v>
      </c>
      <c r="B286" s="7">
        <v>637005</v>
      </c>
      <c r="C286" s="7" t="s">
        <v>241</v>
      </c>
      <c r="D286" s="8">
        <v>300</v>
      </c>
      <c r="E286" s="85">
        <v>300</v>
      </c>
      <c r="F286" s="113"/>
      <c r="G286" s="123">
        <v>300</v>
      </c>
    </row>
    <row r="287" spans="1:7" x14ac:dyDescent="0.25">
      <c r="A287" s="73" t="s">
        <v>272</v>
      </c>
      <c r="B287" s="7">
        <v>630</v>
      </c>
      <c r="C287" s="7" t="s">
        <v>242</v>
      </c>
      <c r="D287" s="8">
        <v>3000</v>
      </c>
      <c r="E287" s="59">
        <v>3000</v>
      </c>
      <c r="F287" s="113"/>
      <c r="G287" s="16">
        <v>3000</v>
      </c>
    </row>
    <row r="288" spans="1:7" s="40" customFormat="1" x14ac:dyDescent="0.25">
      <c r="A288" s="72"/>
      <c r="B288" s="27"/>
      <c r="C288" s="27"/>
      <c r="D288" s="28">
        <f>SUM(D278:D287)</f>
        <v>10300</v>
      </c>
      <c r="E288" s="28">
        <f>SUM(E278:E287)</f>
        <v>11900</v>
      </c>
      <c r="F288" s="28"/>
      <c r="G288" s="28">
        <f>SUM(G278:G287)</f>
        <v>11900</v>
      </c>
    </row>
    <row r="289" spans="1:7" s="43" customFormat="1" x14ac:dyDescent="0.25">
      <c r="A289" s="73" t="s">
        <v>272</v>
      </c>
      <c r="B289" s="7">
        <v>636</v>
      </c>
      <c r="C289" s="7" t="s">
        <v>204</v>
      </c>
      <c r="D289" s="16">
        <v>1</v>
      </c>
      <c r="E289" s="59">
        <v>1</v>
      </c>
      <c r="F289" s="121"/>
      <c r="G289" s="16">
        <v>1</v>
      </c>
    </row>
    <row r="290" spans="1:7" x14ac:dyDescent="0.25">
      <c r="A290" s="73" t="s">
        <v>272</v>
      </c>
      <c r="B290" s="7">
        <v>637012</v>
      </c>
      <c r="C290" s="7" t="s">
        <v>158</v>
      </c>
      <c r="D290" s="8">
        <v>7</v>
      </c>
      <c r="E290" s="59">
        <v>7</v>
      </c>
      <c r="F290" s="113"/>
      <c r="G290" s="16">
        <v>7</v>
      </c>
    </row>
    <row r="291" spans="1:7" x14ac:dyDescent="0.25">
      <c r="A291" s="73" t="s">
        <v>271</v>
      </c>
      <c r="B291" s="7">
        <v>637012</v>
      </c>
      <c r="C291" s="7" t="s">
        <v>159</v>
      </c>
      <c r="D291" s="8">
        <v>3000</v>
      </c>
      <c r="E291" s="59">
        <v>3000</v>
      </c>
      <c r="F291" s="113"/>
      <c r="G291" s="16">
        <v>3000</v>
      </c>
    </row>
    <row r="292" spans="1:7" x14ac:dyDescent="0.25">
      <c r="A292" s="73" t="s">
        <v>287</v>
      </c>
      <c r="B292" s="7">
        <v>637012</v>
      </c>
      <c r="C292" s="7" t="s">
        <v>160</v>
      </c>
      <c r="D292" s="8">
        <v>170</v>
      </c>
      <c r="E292" s="59">
        <v>170</v>
      </c>
      <c r="F292" s="113"/>
      <c r="G292" s="16">
        <v>170</v>
      </c>
    </row>
    <row r="293" spans="1:7" x14ac:dyDescent="0.25">
      <c r="A293" s="73" t="s">
        <v>272</v>
      </c>
      <c r="B293" s="7">
        <v>637014</v>
      </c>
      <c r="C293" s="7" t="s">
        <v>161</v>
      </c>
      <c r="D293" s="8">
        <v>6000</v>
      </c>
      <c r="E293" s="59">
        <v>6000</v>
      </c>
      <c r="F293" s="113"/>
      <c r="G293" s="16">
        <v>6000</v>
      </c>
    </row>
    <row r="294" spans="1:7" x14ac:dyDescent="0.25">
      <c r="A294" s="73" t="s">
        <v>272</v>
      </c>
      <c r="B294" s="7">
        <v>637015</v>
      </c>
      <c r="C294" s="7" t="s">
        <v>162</v>
      </c>
      <c r="D294" s="8">
        <v>2849</v>
      </c>
      <c r="E294" s="59">
        <v>2849</v>
      </c>
      <c r="F294" s="110"/>
      <c r="G294" s="16">
        <v>2849</v>
      </c>
    </row>
    <row r="295" spans="1:7" x14ac:dyDescent="0.25">
      <c r="A295" s="73" t="s">
        <v>272</v>
      </c>
      <c r="B295" s="7">
        <v>637016</v>
      </c>
      <c r="C295" s="7" t="s">
        <v>163</v>
      </c>
      <c r="D295" s="8">
        <v>1700</v>
      </c>
      <c r="E295" s="59">
        <v>1700</v>
      </c>
      <c r="F295" s="110"/>
      <c r="G295" s="16">
        <v>1700</v>
      </c>
    </row>
    <row r="296" spans="1:7" x14ac:dyDescent="0.25">
      <c r="A296" s="73" t="s">
        <v>272</v>
      </c>
      <c r="B296" s="7">
        <v>637023</v>
      </c>
      <c r="C296" s="7" t="s">
        <v>164</v>
      </c>
      <c r="D296" s="8">
        <v>300</v>
      </c>
      <c r="E296" s="59">
        <v>0</v>
      </c>
      <c r="F296" s="110"/>
      <c r="G296" s="16">
        <v>0</v>
      </c>
    </row>
    <row r="297" spans="1:7" x14ac:dyDescent="0.25">
      <c r="A297" s="73" t="s">
        <v>272</v>
      </c>
      <c r="B297" s="7">
        <v>637027</v>
      </c>
      <c r="C297" s="7" t="s">
        <v>165</v>
      </c>
      <c r="D297" s="8">
        <v>1000</v>
      </c>
      <c r="E297" s="59">
        <v>1000</v>
      </c>
      <c r="F297" s="110"/>
      <c r="G297" s="16">
        <v>1000</v>
      </c>
    </row>
    <row r="298" spans="1:7" x14ac:dyDescent="0.25">
      <c r="A298" s="73" t="s">
        <v>272</v>
      </c>
      <c r="B298" s="7" t="s">
        <v>380</v>
      </c>
      <c r="C298" s="7" t="s">
        <v>354</v>
      </c>
      <c r="D298" s="8">
        <v>0</v>
      </c>
      <c r="E298" s="59">
        <v>150</v>
      </c>
      <c r="F298" s="8">
        <v>1140</v>
      </c>
      <c r="G298" s="16">
        <f>SUM(E298:F298)</f>
        <v>1290</v>
      </c>
    </row>
    <row r="299" spans="1:7" x14ac:dyDescent="0.25">
      <c r="A299" s="73" t="s">
        <v>272</v>
      </c>
      <c r="B299" s="7" t="s">
        <v>363</v>
      </c>
      <c r="C299" s="7" t="s">
        <v>374</v>
      </c>
      <c r="D299" s="8">
        <v>0</v>
      </c>
      <c r="E299" s="59">
        <v>400</v>
      </c>
      <c r="F299" s="8">
        <v>1000</v>
      </c>
      <c r="G299" s="16">
        <f>SUM(E299:F299)</f>
        <v>1400</v>
      </c>
    </row>
    <row r="300" spans="1:7" x14ac:dyDescent="0.25">
      <c r="A300" s="67" t="s">
        <v>272</v>
      </c>
      <c r="B300" s="6">
        <v>637027</v>
      </c>
      <c r="C300" s="6" t="s">
        <v>166</v>
      </c>
      <c r="D300" s="8">
        <v>200</v>
      </c>
      <c r="E300" s="59">
        <v>450</v>
      </c>
      <c r="F300" s="110"/>
      <c r="G300" s="16">
        <v>450</v>
      </c>
    </row>
    <row r="301" spans="1:7" x14ac:dyDescent="0.25">
      <c r="A301" s="72"/>
      <c r="B301" s="27"/>
      <c r="C301" s="27"/>
      <c r="D301" s="28">
        <f>SUM(D289:D300)</f>
        <v>15227</v>
      </c>
      <c r="E301" s="28">
        <f>SUM(E289:E300)</f>
        <v>15727</v>
      </c>
      <c r="F301" s="28">
        <f>SUM(F289:F300)</f>
        <v>2140</v>
      </c>
      <c r="G301" s="28">
        <f>SUM(G289:G300)</f>
        <v>17867</v>
      </c>
    </row>
    <row r="302" spans="1:7" x14ac:dyDescent="0.25">
      <c r="A302" s="67" t="s">
        <v>272</v>
      </c>
      <c r="B302" s="6">
        <v>641001</v>
      </c>
      <c r="C302" s="6" t="s">
        <v>167</v>
      </c>
      <c r="D302" s="8">
        <v>64271</v>
      </c>
      <c r="E302" s="59">
        <v>98557</v>
      </c>
      <c r="F302" s="110"/>
      <c r="G302" s="16">
        <v>98557</v>
      </c>
    </row>
    <row r="303" spans="1:7" x14ac:dyDescent="0.25">
      <c r="A303" s="67" t="s">
        <v>272</v>
      </c>
      <c r="B303" s="6">
        <v>641001</v>
      </c>
      <c r="C303" s="6" t="s">
        <v>168</v>
      </c>
      <c r="D303" s="8">
        <v>64000</v>
      </c>
      <c r="E303" s="59">
        <v>73800</v>
      </c>
      <c r="F303" s="110"/>
      <c r="G303" s="16">
        <v>73800</v>
      </c>
    </row>
    <row r="304" spans="1:7" x14ac:dyDescent="0.25">
      <c r="A304" s="67" t="s">
        <v>272</v>
      </c>
      <c r="B304" s="6">
        <v>641001</v>
      </c>
      <c r="C304" s="6" t="s">
        <v>169</v>
      </c>
      <c r="D304" s="8">
        <v>0</v>
      </c>
      <c r="E304" s="59">
        <v>0</v>
      </c>
      <c r="F304" s="110"/>
      <c r="G304" s="16">
        <v>0</v>
      </c>
    </row>
    <row r="305" spans="1:7" x14ac:dyDescent="0.25">
      <c r="A305" s="67" t="s">
        <v>272</v>
      </c>
      <c r="B305" s="6">
        <v>641001</v>
      </c>
      <c r="C305" s="6" t="s">
        <v>170</v>
      </c>
      <c r="D305" s="8">
        <v>0</v>
      </c>
      <c r="E305" s="59">
        <v>0</v>
      </c>
      <c r="F305" s="110"/>
      <c r="G305" s="16">
        <v>0</v>
      </c>
    </row>
    <row r="306" spans="1:7" x14ac:dyDescent="0.25">
      <c r="A306" s="67" t="s">
        <v>272</v>
      </c>
      <c r="B306" s="6">
        <v>721001</v>
      </c>
      <c r="C306" s="6" t="s">
        <v>171</v>
      </c>
      <c r="D306" s="8">
        <v>0</v>
      </c>
      <c r="E306" s="54">
        <v>0</v>
      </c>
      <c r="F306" s="110"/>
      <c r="G306" s="16">
        <v>0</v>
      </c>
    </row>
    <row r="307" spans="1:7" x14ac:dyDescent="0.25">
      <c r="A307" s="67" t="s">
        <v>272</v>
      </c>
      <c r="B307" s="6">
        <v>721001</v>
      </c>
      <c r="C307" s="6" t="s">
        <v>361</v>
      </c>
      <c r="D307" s="8">
        <v>0</v>
      </c>
      <c r="E307" s="54">
        <v>60000</v>
      </c>
      <c r="F307" s="110"/>
      <c r="G307" s="16">
        <v>60000</v>
      </c>
    </row>
    <row r="308" spans="1:7" x14ac:dyDescent="0.25">
      <c r="A308" s="67" t="s">
        <v>272</v>
      </c>
      <c r="B308" s="6">
        <v>721001</v>
      </c>
      <c r="C308" s="6" t="s">
        <v>260</v>
      </c>
      <c r="D308" s="8">
        <v>200000</v>
      </c>
      <c r="E308" s="54">
        <v>50000</v>
      </c>
      <c r="F308" s="110"/>
      <c r="G308" s="16">
        <v>50000</v>
      </c>
    </row>
    <row r="309" spans="1:7" x14ac:dyDescent="0.25">
      <c r="A309" s="67" t="s">
        <v>272</v>
      </c>
      <c r="B309" s="6">
        <v>641001</v>
      </c>
      <c r="C309" s="6" t="s">
        <v>243</v>
      </c>
      <c r="D309" s="16">
        <v>2000</v>
      </c>
      <c r="E309" s="59">
        <v>2000</v>
      </c>
      <c r="F309" s="110"/>
      <c r="G309" s="16">
        <v>2000</v>
      </c>
    </row>
    <row r="310" spans="1:7" x14ac:dyDescent="0.25">
      <c r="A310" s="67" t="s">
        <v>272</v>
      </c>
      <c r="B310" s="6">
        <v>641001</v>
      </c>
      <c r="C310" s="6" t="s">
        <v>172</v>
      </c>
      <c r="D310" s="8">
        <v>0</v>
      </c>
      <c r="E310" s="59">
        <v>0</v>
      </c>
      <c r="F310" s="110"/>
      <c r="G310" s="16">
        <v>0</v>
      </c>
    </row>
    <row r="311" spans="1:7" x14ac:dyDescent="0.25">
      <c r="A311" s="72"/>
      <c r="B311" s="27"/>
      <c r="C311" s="27"/>
      <c r="D311" s="28">
        <f>SUM(D302:D310)</f>
        <v>330271</v>
      </c>
      <c r="E311" s="28">
        <f>SUM(E302:E310)</f>
        <v>284357</v>
      </c>
      <c r="F311" s="28"/>
      <c r="G311" s="28">
        <f>SUM(G302:G310)</f>
        <v>284357</v>
      </c>
    </row>
    <row r="312" spans="1:7" x14ac:dyDescent="0.25">
      <c r="A312" s="73" t="s">
        <v>272</v>
      </c>
      <c r="B312" s="7">
        <v>711001</v>
      </c>
      <c r="C312" s="7" t="s">
        <v>173</v>
      </c>
      <c r="D312" s="8">
        <v>21000</v>
      </c>
      <c r="E312" s="54">
        <v>15000</v>
      </c>
      <c r="F312" s="110"/>
      <c r="G312" s="16">
        <v>15000</v>
      </c>
    </row>
    <row r="313" spans="1:7" x14ac:dyDescent="0.25">
      <c r="A313" s="67" t="s">
        <v>272</v>
      </c>
      <c r="B313" s="6">
        <v>713005</v>
      </c>
      <c r="C313" s="6" t="s">
        <v>174</v>
      </c>
      <c r="D313" s="8">
        <v>0</v>
      </c>
      <c r="E313" s="54">
        <v>0</v>
      </c>
      <c r="F313" s="110"/>
      <c r="G313" s="16">
        <v>0</v>
      </c>
    </row>
    <row r="314" spans="1:7" x14ac:dyDescent="0.25">
      <c r="A314" s="72"/>
      <c r="B314" s="27"/>
      <c r="C314" s="27"/>
      <c r="D314" s="28">
        <f>SUM(D312:D313)</f>
        <v>21000</v>
      </c>
      <c r="E314" s="28">
        <f>SUM(E312:E313)</f>
        <v>15000</v>
      </c>
      <c r="F314" s="28"/>
      <c r="G314" s="28">
        <f>SUM(G312:G313)</f>
        <v>15000</v>
      </c>
    </row>
    <row r="315" spans="1:7" x14ac:dyDescent="0.25">
      <c r="A315" s="67" t="s">
        <v>286</v>
      </c>
      <c r="B315" s="6">
        <v>821005</v>
      </c>
      <c r="C315" s="6" t="s">
        <v>175</v>
      </c>
      <c r="D315" s="8">
        <v>78924</v>
      </c>
      <c r="E315" s="52">
        <v>72242</v>
      </c>
      <c r="F315" s="110"/>
      <c r="G315" s="16">
        <v>72242</v>
      </c>
    </row>
    <row r="316" spans="1:7" x14ac:dyDescent="0.25">
      <c r="A316" s="67" t="s">
        <v>286</v>
      </c>
      <c r="B316" s="6">
        <v>651002</v>
      </c>
      <c r="C316" s="6" t="s">
        <v>176</v>
      </c>
      <c r="D316" s="8">
        <v>5000</v>
      </c>
      <c r="E316" s="59">
        <v>2200</v>
      </c>
      <c r="F316" s="110"/>
      <c r="G316" s="16">
        <v>2200</v>
      </c>
    </row>
    <row r="317" spans="1:7" x14ac:dyDescent="0.25">
      <c r="A317" s="67" t="s">
        <v>286</v>
      </c>
      <c r="B317" s="6">
        <v>821005</v>
      </c>
      <c r="C317" s="6" t="s">
        <v>177</v>
      </c>
      <c r="D317" s="8">
        <v>100000</v>
      </c>
      <c r="E317" s="52">
        <v>100000</v>
      </c>
      <c r="F317" s="110"/>
      <c r="G317" s="16">
        <v>100000</v>
      </c>
    </row>
    <row r="318" spans="1:7" x14ac:dyDescent="0.25">
      <c r="A318" s="67" t="s">
        <v>286</v>
      </c>
      <c r="B318" s="6">
        <v>651002</v>
      </c>
      <c r="C318" s="6" t="s">
        <v>178</v>
      </c>
      <c r="D318" s="8">
        <v>12000</v>
      </c>
      <c r="E318" s="59">
        <v>9000</v>
      </c>
      <c r="F318" s="110"/>
      <c r="G318" s="16">
        <v>9000</v>
      </c>
    </row>
    <row r="319" spans="1:7" x14ac:dyDescent="0.25">
      <c r="A319" s="67" t="s">
        <v>286</v>
      </c>
      <c r="B319" s="6">
        <v>819002</v>
      </c>
      <c r="C319" s="6" t="s">
        <v>355</v>
      </c>
      <c r="D319" s="8">
        <v>0</v>
      </c>
      <c r="E319" s="52">
        <v>6000</v>
      </c>
      <c r="F319" s="110"/>
      <c r="G319" s="16">
        <v>6000</v>
      </c>
    </row>
    <row r="320" spans="1:7" x14ac:dyDescent="0.25">
      <c r="A320" s="72"/>
      <c r="B320" s="27"/>
      <c r="C320" s="27" t="s">
        <v>11</v>
      </c>
      <c r="D320" s="28">
        <f>SUM(D315:D319)</f>
        <v>195924</v>
      </c>
      <c r="E320" s="28">
        <f>SUM(E315:E319)</f>
        <v>189442</v>
      </c>
      <c r="F320" s="28"/>
      <c r="G320" s="28">
        <f>SUM(G315:G319)</f>
        <v>189442</v>
      </c>
    </row>
    <row r="321" spans="1:11" x14ac:dyDescent="0.25">
      <c r="A321" s="67" t="s">
        <v>272</v>
      </c>
      <c r="B321" s="6">
        <v>717001</v>
      </c>
      <c r="C321" s="6" t="s">
        <v>179</v>
      </c>
      <c r="D321" s="8">
        <v>7000</v>
      </c>
      <c r="E321" s="54">
        <v>0</v>
      </c>
      <c r="F321" s="110"/>
      <c r="G321" s="16">
        <v>0</v>
      </c>
    </row>
    <row r="322" spans="1:11" x14ac:dyDescent="0.25">
      <c r="A322" s="67" t="s">
        <v>272</v>
      </c>
      <c r="B322" s="6">
        <v>716</v>
      </c>
      <c r="C322" s="6" t="s">
        <v>180</v>
      </c>
      <c r="D322" s="8">
        <v>2100</v>
      </c>
      <c r="E322" s="54">
        <v>5000</v>
      </c>
      <c r="F322" s="110"/>
      <c r="G322" s="16">
        <v>5000</v>
      </c>
    </row>
    <row r="323" spans="1:11" x14ac:dyDescent="0.25">
      <c r="A323" s="67" t="s">
        <v>272</v>
      </c>
      <c r="B323" s="6">
        <v>700</v>
      </c>
      <c r="C323" s="102" t="s">
        <v>372</v>
      </c>
      <c r="D323" s="8">
        <v>0</v>
      </c>
      <c r="E323" s="54">
        <v>60000</v>
      </c>
      <c r="F323" s="110"/>
      <c r="G323" s="16">
        <v>60000</v>
      </c>
    </row>
    <row r="324" spans="1:11" x14ac:dyDescent="0.25">
      <c r="A324" s="73" t="s">
        <v>272</v>
      </c>
      <c r="B324" s="7">
        <v>716</v>
      </c>
      <c r="C324" s="7" t="s">
        <v>181</v>
      </c>
      <c r="D324" s="8">
        <v>0</v>
      </c>
      <c r="E324" s="54">
        <v>0</v>
      </c>
      <c r="F324" s="110"/>
      <c r="G324" s="16">
        <v>0</v>
      </c>
    </row>
    <row r="325" spans="1:11" x14ac:dyDescent="0.25">
      <c r="A325" s="67" t="s">
        <v>272</v>
      </c>
      <c r="B325" s="6">
        <v>637005</v>
      </c>
      <c r="C325" s="6" t="s">
        <v>182</v>
      </c>
      <c r="D325" s="8">
        <v>0</v>
      </c>
      <c r="E325" s="59">
        <v>0</v>
      </c>
      <c r="F325" s="110"/>
      <c r="G325" s="16">
        <v>0</v>
      </c>
    </row>
    <row r="326" spans="1:11" x14ac:dyDescent="0.25">
      <c r="A326" s="72"/>
      <c r="B326" s="27"/>
      <c r="C326" s="27"/>
      <c r="D326" s="28">
        <f>SUM(D321:D325)</f>
        <v>9100</v>
      </c>
      <c r="E326" s="28">
        <f>SUM(E321:E325)</f>
        <v>65000</v>
      </c>
      <c r="F326" s="28"/>
      <c r="G326" s="28">
        <f>SUM(G321:G325)</f>
        <v>65000</v>
      </c>
    </row>
    <row r="327" spans="1:11" x14ac:dyDescent="0.25">
      <c r="A327" s="71" t="s">
        <v>288</v>
      </c>
      <c r="B327" s="7">
        <v>637006</v>
      </c>
      <c r="C327" s="7" t="s">
        <v>183</v>
      </c>
      <c r="D327" s="8">
        <v>0</v>
      </c>
      <c r="E327" s="59">
        <v>0</v>
      </c>
      <c r="F327" s="110"/>
      <c r="G327" s="16">
        <v>0</v>
      </c>
    </row>
    <row r="328" spans="1:11" x14ac:dyDescent="0.25">
      <c r="A328" s="71" t="s">
        <v>289</v>
      </c>
      <c r="B328" s="7"/>
      <c r="C328" s="7" t="s">
        <v>33</v>
      </c>
      <c r="D328" s="8">
        <v>0</v>
      </c>
      <c r="E328" s="59">
        <v>0</v>
      </c>
      <c r="F328" s="110"/>
      <c r="G328" s="16">
        <v>0</v>
      </c>
    </row>
    <row r="329" spans="1:11" x14ac:dyDescent="0.25">
      <c r="A329" s="71" t="s">
        <v>272</v>
      </c>
      <c r="B329" s="7">
        <v>636001</v>
      </c>
      <c r="C329" s="7" t="s">
        <v>184</v>
      </c>
      <c r="D329" s="8">
        <v>0</v>
      </c>
      <c r="E329" s="59">
        <v>0</v>
      </c>
      <c r="F329" s="110"/>
      <c r="G329" s="16">
        <v>0</v>
      </c>
    </row>
    <row r="330" spans="1:11" x14ac:dyDescent="0.25">
      <c r="A330" s="72"/>
      <c r="B330" s="37"/>
      <c r="C330" s="37"/>
      <c r="D330" s="28">
        <f>SUM(D327:D329)</f>
        <v>0</v>
      </c>
      <c r="E330" s="28">
        <f>SUM(E327:E329)</f>
        <v>0</v>
      </c>
      <c r="F330" s="28"/>
      <c r="G330" s="28">
        <f>SUM(G327:G329)</f>
        <v>0</v>
      </c>
    </row>
    <row r="331" spans="1:11" ht="15.75" thickBot="1" x14ac:dyDescent="0.3">
      <c r="A331" s="174" t="s">
        <v>321</v>
      </c>
      <c r="B331" s="175"/>
      <c r="C331" s="44" t="s">
        <v>185</v>
      </c>
      <c r="D331" s="45">
        <f>SUM(D330,D326,D320,D314,D311,D301,D288,D277,D266,D255,D248,D244)</f>
        <v>907810</v>
      </c>
      <c r="E331" s="45">
        <f>E244+E248+E255+E266+E277+E288+E301+E311+E314+E320+E326+E330</f>
        <v>889830</v>
      </c>
      <c r="F331" s="45">
        <f>F244+F248+F255+F266+F277+F288+F301+F311+F314+F320+F326</f>
        <v>2840</v>
      </c>
      <c r="G331" s="45">
        <f>G244+G248+G255+G266+G277+G288+G301+G311+G314+G320+G326+G330</f>
        <v>892670</v>
      </c>
    </row>
    <row r="332" spans="1:11" s="42" customFormat="1" ht="16.5" thickBot="1" x14ac:dyDescent="0.3">
      <c r="A332" s="142" t="s">
        <v>199</v>
      </c>
      <c r="B332" s="143"/>
      <c r="C332" s="144"/>
      <c r="D332" s="125">
        <f>SUM(D83+D99+D107+D116+D128+D145+D158+D187+D203+D224+D239+D331)</f>
        <v>3901573</v>
      </c>
      <c r="E332" s="125">
        <f>SUM(E83+E99+E107+E116+E128+E145+E158+E187+E203+E224+E239+E331)</f>
        <v>4932342</v>
      </c>
      <c r="F332" s="125">
        <f>F83+F99+F107+F116+F128+F145+F158+F187+F203+F224+F239+F331</f>
        <v>106485</v>
      </c>
      <c r="G332" s="125">
        <f>SUM(G83+G99+G107+G116+G128+G145+G158+G187+G203+G224+G239+G331)</f>
        <v>5038827</v>
      </c>
      <c r="H332" s="103"/>
      <c r="K332" s="103"/>
    </row>
    <row r="333" spans="1:11" ht="15.75" x14ac:dyDescent="0.25">
      <c r="A333" s="38" t="s">
        <v>320</v>
      </c>
      <c r="B333" s="38"/>
      <c r="C333" s="38"/>
      <c r="D333" s="39"/>
      <c r="E333" s="98"/>
      <c r="H333" s="91"/>
    </row>
    <row r="334" spans="1:11" ht="15.75" x14ac:dyDescent="0.25">
      <c r="A334" s="82"/>
      <c r="B334" s="38" t="s">
        <v>323</v>
      </c>
      <c r="C334" s="38"/>
      <c r="D334" s="2"/>
      <c r="E334" s="98"/>
    </row>
    <row r="335" spans="1:11" ht="15.75" x14ac:dyDescent="0.25">
      <c r="A335" s="83"/>
      <c r="B335" s="38" t="s">
        <v>322</v>
      </c>
      <c r="C335" s="38"/>
      <c r="D335" s="2"/>
      <c r="E335" s="98"/>
    </row>
    <row r="336" spans="1:11" ht="15.75" x14ac:dyDescent="0.25">
      <c r="A336" s="84"/>
      <c r="B336" s="38" t="s">
        <v>319</v>
      </c>
      <c r="C336" s="38"/>
      <c r="D336" s="2"/>
      <c r="E336" s="2"/>
    </row>
    <row r="337" spans="1:5" ht="15.75" x14ac:dyDescent="0.25">
      <c r="A337" s="101"/>
      <c r="B337" s="38"/>
      <c r="C337" s="38"/>
      <c r="D337" s="2"/>
      <c r="E337" s="2"/>
    </row>
    <row r="338" spans="1:5" ht="15.75" x14ac:dyDescent="0.25">
      <c r="A338" s="101"/>
      <c r="B338" s="38"/>
      <c r="C338" s="38"/>
      <c r="D338" s="2"/>
      <c r="E338" s="2"/>
    </row>
    <row r="339" spans="1:5" ht="15.75" x14ac:dyDescent="0.25">
      <c r="A339" s="101"/>
      <c r="B339" s="38"/>
      <c r="C339" s="38"/>
      <c r="D339" s="2"/>
      <c r="E339" s="2"/>
    </row>
    <row r="340" spans="1:5" ht="15.75" x14ac:dyDescent="0.25">
      <c r="A340" s="101"/>
      <c r="B340" s="38"/>
      <c r="C340" s="38"/>
      <c r="D340" s="2"/>
      <c r="E340" s="2"/>
    </row>
    <row r="341" spans="1:5" ht="15.75" x14ac:dyDescent="0.25">
      <c r="A341" s="38"/>
      <c r="B341" s="38"/>
      <c r="C341" s="38"/>
      <c r="D341" s="2"/>
      <c r="E341" s="2"/>
    </row>
    <row r="342" spans="1:5" s="1" customFormat="1" ht="5.25" customHeight="1" x14ac:dyDescent="0.25">
      <c r="D342" s="2"/>
      <c r="E342" s="2"/>
    </row>
    <row r="343" spans="1:5" s="1" customFormat="1" ht="15.75" customHeight="1" x14ac:dyDescent="0.3">
      <c r="B343" s="126"/>
      <c r="C343" s="127"/>
      <c r="D343" s="128"/>
      <c r="E343" s="2"/>
    </row>
    <row r="344" spans="1:5" ht="6.75" customHeight="1" x14ac:dyDescent="0.25">
      <c r="B344" s="129"/>
      <c r="C344" s="129"/>
      <c r="D344" s="128"/>
      <c r="E344" s="2"/>
    </row>
    <row r="345" spans="1:5" ht="15.75" hidden="1" x14ac:dyDescent="0.25">
      <c r="A345" s="38"/>
      <c r="B345" s="101"/>
      <c r="C345" s="130"/>
      <c r="D345" s="131"/>
    </row>
    <row r="346" spans="1:5" ht="15.75" x14ac:dyDescent="0.25">
      <c r="A346" s="38"/>
      <c r="B346" s="101"/>
      <c r="C346" s="130"/>
      <c r="D346" s="131"/>
    </row>
    <row r="347" spans="1:5" ht="15.75" x14ac:dyDescent="0.25">
      <c r="A347" s="38"/>
      <c r="B347" s="101"/>
      <c r="C347" s="101"/>
      <c r="D347" s="132"/>
    </row>
    <row r="348" spans="1:5" ht="15.75" x14ac:dyDescent="0.25">
      <c r="A348" s="38"/>
      <c r="B348" s="101"/>
      <c r="C348" s="101"/>
      <c r="D348" s="132"/>
    </row>
    <row r="349" spans="1:5" ht="15.75" x14ac:dyDescent="0.25">
      <c r="A349" s="38"/>
      <c r="B349" s="101"/>
      <c r="C349" s="101"/>
      <c r="D349" s="132"/>
    </row>
    <row r="350" spans="1:5" ht="15.75" x14ac:dyDescent="0.25">
      <c r="A350" s="38"/>
      <c r="B350" s="101"/>
      <c r="C350" s="101"/>
      <c r="D350" s="132"/>
    </row>
    <row r="351" spans="1:5" ht="15.75" x14ac:dyDescent="0.25">
      <c r="A351" s="38"/>
      <c r="B351" s="101"/>
      <c r="C351" s="101"/>
      <c r="D351" s="132"/>
    </row>
    <row r="352" spans="1:5" x14ac:dyDescent="0.25">
      <c r="A352" s="1"/>
      <c r="B352" s="126"/>
      <c r="C352" s="126"/>
      <c r="D352" s="132"/>
    </row>
    <row r="353" spans="1:4" x14ac:dyDescent="0.25">
      <c r="A353" s="1"/>
      <c r="B353" s="126"/>
      <c r="C353" s="126"/>
      <c r="D353" s="132"/>
    </row>
    <row r="354" spans="1:4" x14ac:dyDescent="0.25">
      <c r="A354" s="1"/>
      <c r="B354" s="126"/>
      <c r="C354" s="126"/>
      <c r="D354" s="132"/>
    </row>
    <row r="355" spans="1:4" x14ac:dyDescent="0.25">
      <c r="A355" s="1"/>
      <c r="B355" s="126"/>
      <c r="C355" s="126"/>
      <c r="D355" s="132"/>
    </row>
    <row r="356" spans="1:4" x14ac:dyDescent="0.25">
      <c r="A356" s="1"/>
      <c r="B356" s="126"/>
      <c r="C356" s="126"/>
      <c r="D356" s="126"/>
    </row>
    <row r="357" spans="1:4" x14ac:dyDescent="0.25">
      <c r="A357" s="1"/>
      <c r="B357" s="126"/>
      <c r="C357" s="126"/>
      <c r="D357" s="133"/>
    </row>
    <row r="358" spans="1:4" x14ac:dyDescent="0.25">
      <c r="A358" s="1"/>
      <c r="B358" s="126"/>
      <c r="C358" s="126"/>
      <c r="D358" s="133"/>
    </row>
    <row r="359" spans="1:4" x14ac:dyDescent="0.25">
      <c r="A359" s="1"/>
      <c r="B359" s="126"/>
      <c r="C359" s="134"/>
      <c r="D359" s="135"/>
    </row>
    <row r="364" spans="1:4" ht="15.75" thickBot="1" x14ac:dyDescent="0.3"/>
    <row r="365" spans="1:4" x14ac:dyDescent="0.25">
      <c r="A365" s="145" t="s">
        <v>262</v>
      </c>
      <c r="B365" s="146"/>
      <c r="C365" s="146"/>
    </row>
    <row r="366" spans="1:4" x14ac:dyDescent="0.25">
      <c r="A366" s="64"/>
      <c r="B366" s="7">
        <v>721</v>
      </c>
      <c r="C366" s="7" t="s">
        <v>267</v>
      </c>
    </row>
    <row r="367" spans="1:4" x14ac:dyDescent="0.25">
      <c r="A367" s="65"/>
      <c r="B367" s="6">
        <v>717</v>
      </c>
      <c r="C367" s="6" t="s">
        <v>365</v>
      </c>
    </row>
    <row r="368" spans="1:4" x14ac:dyDescent="0.25">
      <c r="A368" s="65"/>
      <c r="B368" s="6">
        <v>721</v>
      </c>
      <c r="C368" s="6" t="s">
        <v>265</v>
      </c>
    </row>
    <row r="369" spans="1:5" x14ac:dyDescent="0.25">
      <c r="A369" s="65"/>
      <c r="B369" s="6">
        <v>700</v>
      </c>
      <c r="C369" s="6" t="s">
        <v>373</v>
      </c>
    </row>
    <row r="370" spans="1:5" s="61" customFormat="1" x14ac:dyDescent="0.25">
      <c r="A370" s="64"/>
      <c r="B370" s="7"/>
      <c r="C370" s="7" t="s">
        <v>264</v>
      </c>
    </row>
    <row r="371" spans="1:5" x14ac:dyDescent="0.25">
      <c r="A371" s="149" t="s">
        <v>263</v>
      </c>
      <c r="B371" s="150"/>
      <c r="C371" s="151"/>
    </row>
    <row r="372" spans="1:5" x14ac:dyDescent="0.25">
      <c r="A372" s="147" t="s">
        <v>261</v>
      </c>
      <c r="B372" s="148"/>
      <c r="C372" s="148"/>
    </row>
    <row r="373" spans="1:5" x14ac:dyDescent="0.25">
      <c r="A373" s="65"/>
      <c r="B373" s="6">
        <v>721</v>
      </c>
      <c r="C373" s="6" t="s">
        <v>267</v>
      </c>
    </row>
    <row r="374" spans="1:5" ht="15.75" thickBot="1" x14ac:dyDescent="0.3">
      <c r="A374" s="155" t="s">
        <v>263</v>
      </c>
      <c r="B374" s="156"/>
      <c r="C374" s="157"/>
    </row>
    <row r="375" spans="1:5" ht="15.75" thickBot="1" x14ac:dyDescent="0.3">
      <c r="A375" s="152" t="s">
        <v>266</v>
      </c>
      <c r="B375" s="153"/>
      <c r="C375" s="154"/>
      <c r="D375" s="1"/>
      <c r="E375" s="49"/>
    </row>
    <row r="376" spans="1:5" s="41" customFormat="1" x14ac:dyDescent="0.25">
      <c r="A376" s="62"/>
      <c r="B376" s="62"/>
      <c r="C376" s="62"/>
      <c r="D376" s="63"/>
      <c r="E376" s="63"/>
    </row>
    <row r="377" spans="1:5" s="41" customFormat="1" x14ac:dyDescent="0.25">
      <c r="A377" s="62"/>
      <c r="B377" s="62"/>
      <c r="C377" s="62"/>
      <c r="D377" s="63"/>
      <c r="E377" s="63"/>
    </row>
    <row r="378" spans="1:5" s="41" customFormat="1" x14ac:dyDescent="0.25">
      <c r="A378" s="62"/>
      <c r="B378" s="62"/>
      <c r="C378" s="62"/>
      <c r="D378" s="63"/>
      <c r="E378" s="63"/>
    </row>
    <row r="379" spans="1:5" x14ac:dyDescent="0.25">
      <c r="A379" s="137"/>
      <c r="B379" s="137"/>
      <c r="C379" s="137"/>
    </row>
    <row r="380" spans="1:5" x14ac:dyDescent="0.25">
      <c r="D380" s="1" t="s">
        <v>208</v>
      </c>
    </row>
    <row r="381" spans="1:5" x14ac:dyDescent="0.25">
      <c r="D381" s="1" t="s">
        <v>209</v>
      </c>
    </row>
  </sheetData>
  <mergeCells count="39">
    <mergeCell ref="A239:B239"/>
    <mergeCell ref="A331:B331"/>
    <mergeCell ref="A220:B220"/>
    <mergeCell ref="A223:B223"/>
    <mergeCell ref="A224:B224"/>
    <mergeCell ref="A238:B238"/>
    <mergeCell ref="A230:B230"/>
    <mergeCell ref="A145:B145"/>
    <mergeCell ref="A187:B187"/>
    <mergeCell ref="A185:B185"/>
    <mergeCell ref="A197:B197"/>
    <mergeCell ref="A202:B202"/>
    <mergeCell ref="A203:B203"/>
    <mergeCell ref="A106:B106"/>
    <mergeCell ref="A107:B107"/>
    <mergeCell ref="A158:B158"/>
    <mergeCell ref="A175:B175"/>
    <mergeCell ref="A178:B178"/>
    <mergeCell ref="A181:B183"/>
    <mergeCell ref="A116:B116"/>
    <mergeCell ref="A126:B126"/>
    <mergeCell ref="A128:B128"/>
    <mergeCell ref="A144:B144"/>
    <mergeCell ref="A83:B83"/>
    <mergeCell ref="A89:B89"/>
    <mergeCell ref="A93:B93"/>
    <mergeCell ref="A98:B98"/>
    <mergeCell ref="A99:B99"/>
    <mergeCell ref="A103:B103"/>
    <mergeCell ref="A379:C379"/>
    <mergeCell ref="A1:E1"/>
    <mergeCell ref="A2:E2"/>
    <mergeCell ref="A76:C76"/>
    <mergeCell ref="A332:C332"/>
    <mergeCell ref="A365:C365"/>
    <mergeCell ref="A372:C372"/>
    <mergeCell ref="A371:C371"/>
    <mergeCell ref="A375:C375"/>
    <mergeCell ref="A374:C374"/>
  </mergeCells>
  <pageMargins left="0.19" right="0.33" top="0.74803149606299213" bottom="0.74803149606299213" header="0.31496062992125984" footer="0.31496062992125984"/>
  <pageSetup paperSize="9"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9" sqref="C39"/>
    </sheetView>
  </sheetViews>
  <sheetFormatPr defaultRowHeight="15" x14ac:dyDescent="0.25"/>
  <cols>
    <col min="3" max="3" width="38.28515625" bestFit="1" customWidth="1"/>
    <col min="4" max="4" width="9.5703125" bestFit="1" customWidth="1"/>
    <col min="5" max="5" width="10.7109375" bestFit="1" customWidth="1"/>
    <col min="6" max="7" width="11.85546875" bestFit="1" customWidth="1"/>
    <col min="8" max="10" width="10.71093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Žmijovský</cp:lastModifiedBy>
  <cp:lastPrinted>2018-01-29T12:41:52Z</cp:lastPrinted>
  <dcterms:created xsi:type="dcterms:W3CDTF">2015-11-12T08:45:14Z</dcterms:created>
  <dcterms:modified xsi:type="dcterms:W3CDTF">2018-02-11T11:14:31Z</dcterms:modified>
</cp:coreProperties>
</file>